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30" windowWidth="12570" windowHeight="12735" activeTab="0"/>
  </bookViews>
  <sheets>
    <sheet name="исполнение" sheetId="1" r:id="rId1"/>
  </sheets>
  <definedNames>
    <definedName name="_xlnm.Print_Titles" localSheetId="0">'исполнение'!$4:$5</definedName>
    <definedName name="_xlnm.Print_Area" localSheetId="0">'исполнение'!$A$1:$F$94</definedName>
  </definedNames>
  <calcPr fullCalcOnLoad="1"/>
</workbook>
</file>

<file path=xl/sharedStrings.xml><?xml version="1.0" encoding="utf-8"?>
<sst xmlns="http://schemas.openxmlformats.org/spreadsheetml/2006/main" count="184" uniqueCount="180">
  <si>
    <t>ВСЕГО ДОХОДОВ:</t>
  </si>
  <si>
    <t>Единый налог на вмененный доход для отдельных видов деятельности</t>
  </si>
  <si>
    <t>План на год</t>
  </si>
  <si>
    <t>Исполнено</t>
  </si>
  <si>
    <t>Наименование показателей</t>
  </si>
  <si>
    <t>Иные межбюджетные трансферты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</si>
  <si>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</si>
  <si>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</si>
  <si>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</si>
  <si>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</si>
  <si>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</si>
  <si>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0106</t>
  </si>
  <si>
    <t>0111</t>
  </si>
  <si>
    <t>Резервные фонды, в том числе:</t>
  </si>
  <si>
    <t>Другие общегосударственные вопросы</t>
  </si>
  <si>
    <t>0200</t>
  </si>
  <si>
    <t>0204</t>
  </si>
  <si>
    <t>Мобилизационная подготовка экономики</t>
  </si>
  <si>
    <t>0400</t>
  </si>
  <si>
    <t>0405</t>
  </si>
  <si>
    <t>Сельское хозяйство и рыболовство</t>
  </si>
  <si>
    <t>0408</t>
  </si>
  <si>
    <t>Транспорт</t>
  </si>
  <si>
    <t>0409</t>
  </si>
  <si>
    <t>0500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</si>
  <si>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</si>
  <si>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</si>
  <si>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</si>
  <si>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</si>
  <si>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</si>
  <si>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</si>
  <si>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</si>
  <si>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</si>
  <si>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</si>
  <si>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</si>
  <si>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</si>
  <si>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</si>
  <si>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</si>
  <si>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</si>
  <si>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</si>
  <si>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</si>
  <si>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1004</t>
  </si>
  <si>
    <t>Охрана семьи и детства</t>
  </si>
  <si>
    <t>1100</t>
  </si>
  <si>
    <t>1101</t>
  </si>
  <si>
    <t/>
  </si>
  <si>
    <t>Земельный налог</t>
  </si>
  <si>
    <t>0113</t>
  </si>
  <si>
    <t>0501</t>
  </si>
  <si>
    <t>0503</t>
  </si>
  <si>
    <t>0804</t>
  </si>
  <si>
    <t>1400</t>
  </si>
  <si>
    <t>1401</t>
  </si>
  <si>
    <t>1403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</si>
  <si>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</si>
  <si>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</si>
  <si>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</si>
  <si>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Жилищное хозяйство</t>
  </si>
  <si>
    <t>Благоустройство</t>
  </si>
  <si>
    <t>1102</t>
  </si>
  <si>
    <t>Массовый спорт</t>
  </si>
  <si>
    <t>ВСЕГО РАСХОДОВ: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</si>
  <si>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</si>
  <si>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</si>
  <si>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</si>
  <si>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</si>
  <si>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</si>
  <si>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0300</t>
  </si>
  <si>
    <t>0309</t>
  </si>
  <si>
    <t>1103</t>
  </si>
  <si>
    <t>0412</t>
  </si>
  <si>
    <t>0703</t>
  </si>
  <si>
    <t>на ликвидацию последствий чрезвычайных ситуаций и стихийных бедствий</t>
  </si>
  <si>
    <t>расходы за счет резервного фонда непредвиденных расходов</t>
  </si>
  <si>
    <t>0105</t>
  </si>
  <si>
    <t>Судебная система</t>
  </si>
  <si>
    <t>рублей</t>
  </si>
  <si>
    <t>Дефицит (-), профицит (+)</t>
  </si>
  <si>
    <t>ДОХОДЫ БЮДЖЕТА</t>
  </si>
  <si>
    <t>РАСХОДЫ БЮДЖЕТА</t>
  </si>
  <si>
    <t>РЕЗУЛЬТАТ ИСПОЛНЕНИЯ БЮДЖЕТА</t>
  </si>
  <si>
    <t>Молодежная политика</t>
  </si>
  <si>
    <t>Дополнительное образование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</si>
  <si>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</si>
  <si>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</si>
  <si>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</si>
  <si>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</si>
  <si>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культуры, кинематографии</t>
  </si>
  <si>
    <t>Физическая культура</t>
  </si>
  <si>
    <t>-</t>
  </si>
  <si>
    <t>1.00.00000.00.0000.000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</si>
  <si>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</si>
  <si>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</si>
  <si>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</si>
  <si>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</si>
  <si>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</si>
  <si>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</si>
  <si>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</si>
  <si>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1.05.00000.00.0000.000</t>
  </si>
  <si>
    <t>НАЛОГИ НА СОВОКУПНЫЙ ДОХОД</t>
  </si>
  <si>
    <t>1.05.01000.00.0000.110</t>
  </si>
  <si>
    <t>1.05.02000.02.0000.110</t>
  </si>
  <si>
    <t>1.05.04000.02.0000.110</t>
  </si>
  <si>
    <t>1.06.00000.00.0000.000</t>
  </si>
  <si>
    <t>НАЛОГИ НА ИМУЩЕСТВО</t>
  </si>
  <si>
    <t>1.06.06000.00.0000.110</t>
  </si>
  <si>
    <t>1.07.00000.00.0000.000</t>
  </si>
  <si>
    <t>НАЛОГИ, СБОРЫ И РЕГУЛЯРНЫЕ ПЛАТЕЖИ ЗА ПОЛЬЗОВАНИЕ ПРИРОДНЫМИ РЕСУРСАМИ</t>
  </si>
  <si>
    <t>1.07.01000.01.0000.110</t>
  </si>
  <si>
    <t>Налог на добычу полезных ископаемых</t>
  </si>
  <si>
    <t>1.08.00000.00.0000.000</t>
  </si>
  <si>
    <t>ГОСУДАРСТВЕННАЯ ПОШЛИНА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</si>
  <si>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</si>
  <si>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</si>
  <si>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1.11.05000.00.0000.120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</si>
  <si>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</si>
  <si>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1.12.00000.00.0000.000</t>
  </si>
  <si>
    <t>ПЛАТЕЖИ ПРИ ПОЛЬЗОВАНИИ ПРИРОДНЫМИ РЕСУРСАМИ</t>
  </si>
  <si>
    <t>1.12.01000.01.0000.120</t>
  </si>
  <si>
    <t>Плата за негативное воздействие на окружающую среду</t>
  </si>
  <si>
    <t>1.14.00000.00.0000.000</t>
  </si>
  <si>
    <t>ДОХОДЫ ОТ ПРОДАЖИ МАТЕРИАЛЬНЫХ И НЕМАТЕРИАЛЬНЫХ АКТИВОВ</t>
  </si>
  <si>
    <t>1.14.02000.00.0000.000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</si>
  <si>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</si>
  <si>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1.14.06000.00.0000.430</t>
  </si>
  <si>
    <t>Доходы от продажи земельных участков, находящихся в государственной и муниципальной собственности</t>
  </si>
  <si>
    <t>1.16.00000.00.0000.000</t>
  </si>
  <si>
    <t>ШТРАФЫ, САНКЦИИ, ВОЗМЕЩЕНИЕ УЩЕРБА</t>
  </si>
  <si>
    <t>2.18.00000.00.0000.000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</si>
  <si>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</si>
  <si>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2.18.00000.00.0000.150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</si>
  <si>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</si>
  <si>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</si>
  <si>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</si>
  <si>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>2.19.00000.05.0000.150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</si>
  <si>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</si>
  <si>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</si>
  <si>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</si>
  <si>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</si>
  <si>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</si>
  <si>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2.02.10000.00.0000.150</t>
  </si>
  <si>
    <t>Дотации бюджетам бюджетной системы Российской Федерации</t>
  </si>
  <si>
    <t>2.02.20000.00.0000.150</t>
  </si>
  <si>
    <t>2.02.30000.00.0000.150</t>
  </si>
  <si>
    <t>Субвенции бюджетам бюджетной системы Российской Федерации</t>
  </si>
  <si>
    <t>2.02.40000.00.0000.150</t>
  </si>
  <si>
    <t>2.07.00000.00.0000.000</t>
  </si>
  <si>
    <t>ПРОЧИЕ БЕЗВОЗМЕЗДНЫЕ ПОСТУПЛЕНИЯ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</si>
  <si>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</si>
  <si>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</si>
  <si>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</si>
  <si>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</si>
  <si>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</si>
  <si>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</si>
  <si>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</si>
  <si>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</si>
  <si>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</si>
  <si>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</si>
  <si>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</si>
  <si>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</si>
  <si>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</si>
  <si>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</si>
  <si>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Спорт высших достижений</t>
  </si>
  <si>
    <t>МЕЖБЮДЖЕТНЫЕ ТРАНСФЕРТЫ ОБЩЕГО ХАРАКТЕРА БЮДЖЕТАМ БЮДЖЕТНОЙ СИСТЕМЫ РОССИЙСКОЙ ФЕДЕРАЦИИ</t>
  </si>
  <si>
    <t>0410</t>
  </si>
  <si>
    <t>0600</t>
  </si>
  <si>
    <t>0605</t>
  </si>
  <si>
    <t>ОХРАНА ОКРУЖАЮЩЕЙ СРЕДЫ</t>
  </si>
  <si>
    <t xml:space="preserve">Другие вопросы в области охраны окружающей среды </t>
  </si>
  <si>
    <t>Связь и информатика</t>
  </si>
  <si>
    <t>1.09.00000.00.0000.000</t>
  </si>
  <si>
    <t>1.09.07000.00.0000.110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</si>
  <si>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</si>
  <si>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</si>
  <si>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Раздел КБК </t>
  </si>
  <si>
    <t>Информация об исполнении бюджета 
 муниципального образования "Парабельский район" за 1 полугодие 2023 года</t>
  </si>
  <si>
    <t>План на                             1 полугодие</t>
  </si>
  <si>
    <t>% исполнения плана                                        за 1 полугодие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</si>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</sst>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.00"/>
    <numFmt numFmtId="176" formatCode="0000.0"/>
    <numFmt numFmtId="177" formatCode="0000"/>
    <numFmt numFmtId="178" formatCode="000"/>
    <numFmt numFmtId="179" formatCode="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?"/>
    <numFmt numFmtId="188" formatCode="_-* #,##0.0_р_._-;\-* #,##0.0_р_._-;_-* &quot;-&quot;??_р_._-;_-@_-"/>
    <numFmt numFmtId="189" formatCode="_-* #,##0.0\ _₽_-;\-* #,##0.0\ _₽_-;_-* &quot;-&quot;?\ _₽_-;_-@_-"/>
    <numFmt numFmtId="190" formatCode="#,##0.0_ ;\-#,##0.0\ "/>
    <numFmt numFmtId="191" formatCode="[$-FC19]d\ mmmm\ yyyy\ &quot;г.&quot;"/>
  </numFmts>
  <fonts count="53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9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86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186" fontId="12" fillId="0" borderId="10" xfId="0" applyNumberFormat="1" applyFont="1" applyFill="1" applyBorder="1" applyAlignment="1">
      <alignment horizontal="right" vertical="center" wrapText="1"/>
    </xf>
    <xf numFmtId="186" fontId="13" fillId="0" borderId="10" xfId="0" applyNumberFormat="1" applyFont="1" applyFill="1" applyBorder="1" applyAlignment="1">
      <alignment horizontal="left" vertical="center" wrapText="1"/>
    </xf>
    <xf numFmtId="186" fontId="13" fillId="0" borderId="10" xfId="0" applyNumberFormat="1" applyFont="1" applyFill="1" applyBorder="1" applyAlignment="1">
      <alignment horizontal="right" vertical="center" wrapText="1"/>
    </xf>
    <xf numFmtId="186" fontId="13" fillId="0" borderId="10" xfId="0" applyNumberFormat="1" applyFont="1" applyFill="1" applyBorder="1" applyAlignment="1">
      <alignment horizontal="center" vertical="center"/>
    </xf>
    <xf numFmtId="186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wrapText="1"/>
    </xf>
    <xf numFmtId="186" fontId="12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right" wrapText="1"/>
    </xf>
    <xf numFmtId="186" fontId="12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186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51" fillId="0" borderId="10" xfId="0" applyNumberFormat="1" applyFont="1" applyFill="1" applyBorder="1" applyAlignment="1" applyProtection="1">
      <alignment horizontal="right" vertical="center" wrapText="1"/>
      <protection/>
    </xf>
    <xf numFmtId="4" fontId="52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87" fontId="13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/>
    </xf>
    <xf numFmtId="186" fontId="13" fillId="0" borderId="10" xfId="0" applyNumberFormat="1" applyFont="1" applyFill="1" applyBorder="1" applyAlignment="1">
      <alignment horizontal="center" vertical="center" wrapText="1"/>
    </xf>
    <xf numFmtId="186" fontId="12" fillId="0" borderId="10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view="pageBreakPreview" zoomScale="64" zoomScaleSheetLayoutView="64" zoomScalePageLayoutView="0" workbookViewId="0" topLeftCell="A1">
      <pane ySplit="6" topLeftCell="A64" activePane="bottomLeft" state="frozen"/>
      <selection pane="topLeft" activeCell="A1" sqref="A1"/>
      <selection pane="bottomLeft" activeCell="E21" sqref="E21"/>
    </sheetView>
  </sheetViews>
  <sheetFormatPr defaultColWidth="9.00390625" defaultRowHeight="12.75"/>
  <cols>
    <col min="1" max="1" width="24.375" style="63" customWidth="1"/>
    <col min="2" max="2" width="74.375" style="64" customWidth="1"/>
    <col min="3" max="3" width="19.375" style="2" bestFit="1" customWidth="1"/>
    <col min="4" max="5" width="17.375" style="2" bestFit="1" customWidth="1"/>
    <col min="6" max="6" width="13.125" style="2" customWidth="1"/>
    <col min="7" max="7" width="17.25390625" style="26" customWidth="1"/>
    <col min="8" max="8" width="13.875" style="27" customWidth="1"/>
    <col min="9" max="9" width="14.125" style="27" customWidth="1"/>
    <col min="10" max="10" width="0.12890625" style="27" customWidth="1"/>
    <col min="11" max="11" width="12.625" style="27" customWidth="1"/>
    <col min="12" max="12" width="13.125" style="27" customWidth="1"/>
    <col min="13" max="15" width="9.125" style="27" customWidth="1"/>
    <col min="16" max="16" width="9.125" style="28" customWidth="1"/>
    <col min="17" max="16384" width="9.125" style="27" customWidth="1"/>
  </cols>
  <sheetData>
    <row r="1" spans="1:16" s="27" customFormat="1" ht="15.75">
      <c r="A1" s="24"/>
      <c r="B1" s="25"/>
      <c r="C1" s="15"/>
      <c r="D1" s="23"/>
      <c r="E1" s="23"/>
      <c r="F1" s="23"/>
      <c r="G1" s="26"/>
      <c r="P1" s="28"/>
    </row>
    <row r="2" spans="1:16" s="27" customFormat="1" ht="37.5" customHeight="1">
      <c r="A2" s="29" t="s">
        <v>175</v>
      </c>
      <c r="B2" s="30"/>
      <c r="C2" s="30"/>
      <c r="D2" s="30"/>
      <c r="E2" s="30"/>
      <c r="F2" s="30"/>
      <c r="G2" s="26"/>
      <c r="P2" s="28"/>
    </row>
    <row r="3" spans="1:16" s="27" customFormat="1" ht="15.75">
      <c r="A3" s="31"/>
      <c r="B3" s="31"/>
      <c r="C3" s="31"/>
      <c r="D3" s="3"/>
      <c r="E3" s="32" t="s">
        <v>76</v>
      </c>
      <c r="F3" s="32"/>
      <c r="G3" s="33"/>
      <c r="P3" s="28"/>
    </row>
    <row r="4" spans="1:16" s="27" customFormat="1" ht="12.75">
      <c r="A4" s="17" t="s">
        <v>174</v>
      </c>
      <c r="B4" s="34" t="s">
        <v>4</v>
      </c>
      <c r="C4" s="17" t="s">
        <v>2</v>
      </c>
      <c r="D4" s="17" t="s">
        <v>176</v>
      </c>
      <c r="E4" s="17" t="s">
        <v>3</v>
      </c>
      <c r="F4" s="17" t="s">
        <v>177</v>
      </c>
      <c r="G4" s="35"/>
      <c r="H4" s="36"/>
      <c r="I4" s="36"/>
      <c r="J4" s="36"/>
      <c r="K4" s="36"/>
      <c r="L4" s="36"/>
      <c r="P4" s="28"/>
    </row>
    <row r="5" spans="1:16" s="27" customFormat="1" ht="81" customHeight="1">
      <c r="A5" s="17"/>
      <c r="B5" s="34"/>
      <c r="C5" s="17"/>
      <c r="D5" s="17"/>
      <c r="E5" s="17"/>
      <c r="F5" s="17"/>
      <c r="G5" s="35"/>
      <c r="H5" s="36"/>
      <c r="I5" s="36"/>
      <c r="J5" s="36"/>
      <c r="K5" s="36"/>
      <c r="L5" s="36"/>
      <c r="P5" s="28"/>
    </row>
    <row r="6" spans="1:16" s="40" customFormat="1" ht="15.75">
      <c r="A6" s="37" t="s">
        <v>78</v>
      </c>
      <c r="B6" s="37"/>
      <c r="C6" s="37"/>
      <c r="D6" s="37"/>
      <c r="E6" s="37"/>
      <c r="F6" s="37"/>
      <c r="G6" s="38"/>
      <c r="H6" s="39"/>
      <c r="I6" s="39"/>
      <c r="J6" s="39"/>
      <c r="K6" s="39"/>
      <c r="L6" s="39"/>
      <c r="P6" s="41"/>
    </row>
    <row r="7" spans="1:16" s="47" customFormat="1" ht="15.75">
      <c r="A7" s="42" t="s">
        <v>90</v>
      </c>
      <c r="B7" s="43" t="s">
        <v>66</v>
      </c>
      <c r="C7" s="19">
        <f>C8+C10+C12+C16+C18+C20+C21+C23+C25+C27+C30</f>
        <v>263624400</v>
      </c>
      <c r="D7" s="19">
        <f>D8+D10+D12+D16+D18+D20+D21+D23+D25+D27+D30</f>
        <v>123303826</v>
      </c>
      <c r="E7" s="19">
        <f>E8+E10+E12+E16+E18+E20+E21+E23+E25+E27+E30</f>
        <v>139204412.82</v>
      </c>
      <c r="F7" s="19">
        <f aca="true" t="shared" si="0" ref="F7:F20">E7/D7*100</f>
        <v>112.8954529115747</v>
      </c>
      <c r="G7" s="44"/>
      <c r="H7" s="45"/>
      <c r="I7" s="46"/>
      <c r="J7" s="46"/>
      <c r="K7" s="46"/>
      <c r="L7" s="46"/>
      <c r="P7" s="46"/>
    </row>
    <row r="8" spans="1:16" s="47" customFormat="1" ht="15.75">
      <c r="A8" s="42" t="s">
        <v>91</v>
      </c>
      <c r="B8" s="43" t="s">
        <v>92</v>
      </c>
      <c r="C8" s="19">
        <f>C9</f>
        <v>203860800</v>
      </c>
      <c r="D8" s="19">
        <f>D9</f>
        <v>92851800</v>
      </c>
      <c r="E8" s="19">
        <f>E9</f>
        <v>110011676.82</v>
      </c>
      <c r="F8" s="19">
        <f t="shared" si="0"/>
        <v>118.48093070893617</v>
      </c>
      <c r="G8" s="44"/>
      <c r="H8" s="45"/>
      <c r="I8" s="46"/>
      <c r="J8" s="46"/>
      <c r="K8" s="46"/>
      <c r="L8" s="46"/>
      <c r="P8" s="46"/>
    </row>
    <row r="9" spans="1:16" s="53" customFormat="1" ht="15.75">
      <c r="A9" s="48" t="s">
        <v>93</v>
      </c>
      <c r="B9" s="49" t="s">
        <v>94</v>
      </c>
      <c r="C9" s="20">
        <v>203860800</v>
      </c>
      <c r="D9" s="18">
        <v>92851800</v>
      </c>
      <c r="E9" s="18">
        <v>110011676.82</v>
      </c>
      <c r="F9" s="20">
        <f t="shared" si="0"/>
        <v>118.48093070893617</v>
      </c>
      <c r="G9" s="50"/>
      <c r="H9" s="51"/>
      <c r="I9" s="52"/>
      <c r="J9" s="52"/>
      <c r="K9" s="52"/>
      <c r="L9" s="52"/>
      <c r="P9" s="52"/>
    </row>
    <row r="10" spans="1:16" s="47" customFormat="1" ht="31.5">
      <c r="A10" s="42" t="s">
        <v>95</v>
      </c>
      <c r="B10" s="43" t="s">
        <v>96</v>
      </c>
      <c r="C10" s="19">
        <f>C11</f>
        <v>9937600</v>
      </c>
      <c r="D10" s="19">
        <f>D11</f>
        <v>4566700</v>
      </c>
      <c r="E10" s="19">
        <f>E11</f>
        <v>5117250.87</v>
      </c>
      <c r="F10" s="19">
        <f t="shared" si="0"/>
        <v>112.05577046882871</v>
      </c>
      <c r="G10" s="44"/>
      <c r="H10" s="45"/>
      <c r="I10" s="46"/>
      <c r="J10" s="46"/>
      <c r="K10" s="46"/>
      <c r="L10" s="46"/>
      <c r="P10" s="46"/>
    </row>
    <row r="11" spans="1:16" s="53" customFormat="1" ht="31.5">
      <c r="A11" s="48" t="s">
        <v>97</v>
      </c>
      <c r="B11" s="49" t="s">
        <v>65</v>
      </c>
      <c r="C11" s="20">
        <v>9937600</v>
      </c>
      <c r="D11" s="18">
        <v>4566700</v>
      </c>
      <c r="E11" s="20">
        <v>5117250.87</v>
      </c>
      <c r="F11" s="20">
        <f t="shared" si="0"/>
        <v>112.05577046882871</v>
      </c>
      <c r="G11" s="50"/>
      <c r="H11" s="51"/>
      <c r="I11" s="52"/>
      <c r="J11" s="52"/>
      <c r="K11" s="52"/>
      <c r="L11" s="52"/>
      <c r="P11" s="52"/>
    </row>
    <row r="12" spans="1:16" s="47" customFormat="1" ht="15.75">
      <c r="A12" s="42" t="s">
        <v>98</v>
      </c>
      <c r="B12" s="43" t="s">
        <v>99</v>
      </c>
      <c r="C12" s="19">
        <f>C13+C14+C15</f>
        <v>9587900</v>
      </c>
      <c r="D12" s="19">
        <f>D13+D14+D15</f>
        <v>5117600</v>
      </c>
      <c r="E12" s="19">
        <f>E13+E14+E15</f>
        <v>5395803.130000001</v>
      </c>
      <c r="F12" s="19">
        <f t="shared" si="0"/>
        <v>105.43620310301705</v>
      </c>
      <c r="G12" s="44"/>
      <c r="H12" s="45"/>
      <c r="I12" s="46"/>
      <c r="J12" s="46"/>
      <c r="K12" s="46"/>
      <c r="L12" s="46"/>
      <c r="P12" s="46"/>
    </row>
    <row r="13" spans="1:16" s="53" customFormat="1" ht="31.5">
      <c r="A13" s="48" t="s">
        <v>100</v>
      </c>
      <c r="B13" s="49" t="s">
        <v>62</v>
      </c>
      <c r="C13" s="20">
        <v>5772600</v>
      </c>
      <c r="D13" s="20">
        <v>3172600</v>
      </c>
      <c r="E13" s="20">
        <v>4211184.24</v>
      </c>
      <c r="F13" s="20">
        <f t="shared" si="0"/>
        <v>132.73606001386875</v>
      </c>
      <c r="G13" s="50"/>
      <c r="H13" s="51"/>
      <c r="I13" s="52"/>
      <c r="J13" s="52"/>
      <c r="K13" s="52"/>
      <c r="L13" s="52"/>
      <c r="P13" s="52"/>
    </row>
    <row r="14" spans="1:16" s="53" customFormat="1" ht="15.75">
      <c r="A14" s="48" t="s">
        <v>101</v>
      </c>
      <c r="B14" s="49" t="s">
        <v>1</v>
      </c>
      <c r="C14" s="20">
        <v>0</v>
      </c>
      <c r="D14" s="20">
        <v>0</v>
      </c>
      <c r="E14" s="20">
        <v>-195399.76</v>
      </c>
      <c r="F14" s="20" t="s">
        <v>89</v>
      </c>
      <c r="G14" s="50"/>
      <c r="H14" s="51"/>
      <c r="I14" s="52"/>
      <c r="J14" s="52"/>
      <c r="K14" s="52"/>
      <c r="L14" s="52"/>
      <c r="P14" s="52"/>
    </row>
    <row r="15" spans="1:16" s="53" customFormat="1" ht="31.5">
      <c r="A15" s="48" t="s">
        <v>102</v>
      </c>
      <c r="B15" s="49" t="s">
        <v>63</v>
      </c>
      <c r="C15" s="20">
        <v>3815300</v>
      </c>
      <c r="D15" s="20">
        <v>1945000</v>
      </c>
      <c r="E15" s="20">
        <v>1380018.65</v>
      </c>
      <c r="F15" s="20">
        <f t="shared" si="0"/>
        <v>70.95211568123393</v>
      </c>
      <c r="G15" s="50"/>
      <c r="H15" s="51"/>
      <c r="I15" s="52"/>
      <c r="J15" s="52"/>
      <c r="K15" s="52"/>
      <c r="L15" s="52"/>
      <c r="P15" s="52"/>
    </row>
    <row r="16" spans="1:16" s="47" customFormat="1" ht="15.75">
      <c r="A16" s="42" t="s">
        <v>103</v>
      </c>
      <c r="B16" s="43" t="s">
        <v>104</v>
      </c>
      <c r="C16" s="19">
        <f>C17</f>
        <v>38500</v>
      </c>
      <c r="D16" s="19">
        <f>D17</f>
        <v>24876</v>
      </c>
      <c r="E16" s="19">
        <f>E17</f>
        <v>-62897.98</v>
      </c>
      <c r="F16" s="19">
        <f t="shared" si="0"/>
        <v>-252.84603634024765</v>
      </c>
      <c r="G16" s="44"/>
      <c r="H16" s="45"/>
      <c r="I16" s="46"/>
      <c r="J16" s="46"/>
      <c r="K16" s="46"/>
      <c r="L16" s="46"/>
      <c r="P16" s="46"/>
    </row>
    <row r="17" spans="1:16" s="53" customFormat="1" ht="15.75">
      <c r="A17" s="48" t="s">
        <v>105</v>
      </c>
      <c r="B17" s="49" t="s">
        <v>46</v>
      </c>
      <c r="C17" s="20">
        <v>38500</v>
      </c>
      <c r="D17" s="20">
        <v>24876</v>
      </c>
      <c r="E17" s="18">
        <v>-62897.98</v>
      </c>
      <c r="F17" s="20">
        <f t="shared" si="0"/>
        <v>-252.84603634024765</v>
      </c>
      <c r="G17" s="50"/>
      <c r="H17" s="51"/>
      <c r="I17" s="52"/>
      <c r="J17" s="52"/>
      <c r="K17" s="52"/>
      <c r="L17" s="52"/>
      <c r="P17" s="52"/>
    </row>
    <row r="18" spans="1:16" s="47" customFormat="1" ht="31.5">
      <c r="A18" s="42" t="s">
        <v>106</v>
      </c>
      <c r="B18" s="43" t="s">
        <v>107</v>
      </c>
      <c r="C18" s="19">
        <f>C19</f>
        <v>87000</v>
      </c>
      <c r="D18" s="19">
        <f>D19</f>
        <v>24000</v>
      </c>
      <c r="E18" s="19">
        <f>E19</f>
        <v>185654</v>
      </c>
      <c r="F18" s="19">
        <f t="shared" si="0"/>
        <v>773.5583333333334</v>
      </c>
      <c r="G18" s="44"/>
      <c r="H18" s="45"/>
      <c r="I18" s="46"/>
      <c r="J18" s="46"/>
      <c r="K18" s="46"/>
      <c r="L18" s="46"/>
      <c r="P18" s="46"/>
    </row>
    <row r="19" spans="1:16" s="53" customFormat="1" ht="15.75">
      <c r="A19" s="48" t="s">
        <v>108</v>
      </c>
      <c r="B19" s="49" t="s">
        <v>109</v>
      </c>
      <c r="C19" s="20">
        <v>87000</v>
      </c>
      <c r="D19" s="20">
        <v>24000</v>
      </c>
      <c r="E19" s="18">
        <v>185654</v>
      </c>
      <c r="F19" s="20">
        <f t="shared" si="0"/>
        <v>773.5583333333334</v>
      </c>
      <c r="G19" s="50"/>
      <c r="H19" s="51"/>
      <c r="I19" s="52"/>
      <c r="J19" s="52"/>
      <c r="K19" s="52"/>
      <c r="L19" s="52"/>
      <c r="P19" s="52"/>
    </row>
    <row r="20" spans="1:16" s="47" customFormat="1" ht="15.75">
      <c r="A20" s="42" t="s">
        <v>110</v>
      </c>
      <c r="B20" s="43" t="s">
        <v>111</v>
      </c>
      <c r="C20" s="19">
        <v>1256000</v>
      </c>
      <c r="D20" s="19">
        <v>575000</v>
      </c>
      <c r="E20" s="19">
        <v>754267.44</v>
      </c>
      <c r="F20" s="19">
        <f t="shared" si="0"/>
        <v>131.17694608695652</v>
      </c>
      <c r="G20" s="44"/>
      <c r="H20" s="45"/>
      <c r="I20" s="46"/>
      <c r="J20" s="46"/>
      <c r="K20" s="46"/>
      <c r="L20" s="46"/>
      <c r="P20" s="46"/>
    </row>
    <row r="21" spans="1:16" s="47" customFormat="1" ht="31.5">
      <c r="A21" s="42" t="s">
        <v>170</v>
      </c>
      <c r="B21" s="43" t="s">
        <v>172</v>
      </c>
      <c r="C21" s="19">
        <f>C22</f>
        <v>0</v>
      </c>
      <c r="D21" s="19">
        <f>D22</f>
        <v>0</v>
      </c>
      <c r="E21" s="19">
        <f>E22</f>
        <v>-62.49</v>
      </c>
      <c r="F21" s="19" t="s">
        <v>89</v>
      </c>
      <c r="G21" s="44"/>
      <c r="H21" s="45"/>
      <c r="I21" s="46"/>
      <c r="J21" s="46"/>
      <c r="K21" s="46"/>
      <c r="L21" s="46"/>
      <c r="P21" s="46"/>
    </row>
    <row r="22" spans="1:16" s="47" customFormat="1" ht="15.75">
      <c r="A22" s="48" t="s">
        <v>171</v>
      </c>
      <c r="B22" s="49" t="s">
        <v>173</v>
      </c>
      <c r="C22" s="20">
        <v>0</v>
      </c>
      <c r="D22" s="20">
        <v>0</v>
      </c>
      <c r="E22" s="20">
        <v>-62.49</v>
      </c>
      <c r="F22" s="20"/>
      <c r="G22" s="44"/>
      <c r="H22" s="45"/>
      <c r="I22" s="46"/>
      <c r="J22" s="46"/>
      <c r="K22" s="46"/>
      <c r="L22" s="46"/>
      <c r="P22" s="46"/>
    </row>
    <row r="23" spans="1:16" s="47" customFormat="1" ht="47.25">
      <c r="A23" s="42" t="s">
        <v>112</v>
      </c>
      <c r="B23" s="43" t="s">
        <v>113</v>
      </c>
      <c r="C23" s="19">
        <f>C24</f>
        <v>2353800</v>
      </c>
      <c r="D23" s="19">
        <f>D24</f>
        <v>1181600</v>
      </c>
      <c r="E23" s="19">
        <f>E24</f>
        <v>2183710.99</v>
      </c>
      <c r="F23" s="19">
        <f>E23/D23*100</f>
        <v>184.80966401489508</v>
      </c>
      <c r="G23" s="44"/>
      <c r="H23" s="45"/>
      <c r="I23" s="46"/>
      <c r="J23" s="46"/>
      <c r="K23" s="46"/>
      <c r="L23" s="46"/>
      <c r="P23" s="46"/>
    </row>
    <row r="24" spans="1:16" s="53" customFormat="1" ht="78.75">
      <c r="A24" s="48" t="s">
        <v>114</v>
      </c>
      <c r="B24" s="54" t="s">
        <v>115</v>
      </c>
      <c r="C24" s="20">
        <v>2353800</v>
      </c>
      <c r="D24" s="20">
        <v>1181600</v>
      </c>
      <c r="E24" s="20">
        <v>2183710.99</v>
      </c>
      <c r="F24" s="20">
        <f>E24/D24*100</f>
        <v>184.80966401489508</v>
      </c>
      <c r="G24" s="50"/>
      <c r="H24" s="51"/>
      <c r="I24" s="52"/>
      <c r="J24" s="52"/>
      <c r="K24" s="52"/>
      <c r="L24" s="52"/>
      <c r="P24" s="52"/>
    </row>
    <row r="25" spans="1:16" s="47" customFormat="1" ht="15.75">
      <c r="A25" s="42" t="s">
        <v>116</v>
      </c>
      <c r="B25" s="43" t="s">
        <v>117</v>
      </c>
      <c r="C25" s="19">
        <f>C26</f>
        <v>34563000</v>
      </c>
      <c r="D25" s="19">
        <f>D26</f>
        <v>18650600</v>
      </c>
      <c r="E25" s="19">
        <f>E26</f>
        <v>14753652.92</v>
      </c>
      <c r="F25" s="19">
        <f>E25/D25*100</f>
        <v>79.10551360277952</v>
      </c>
      <c r="G25" s="44"/>
      <c r="H25" s="45"/>
      <c r="I25" s="46"/>
      <c r="J25" s="46"/>
      <c r="K25" s="46"/>
      <c r="L25" s="46"/>
      <c r="P25" s="46"/>
    </row>
    <row r="26" spans="1:16" s="53" customFormat="1" ht="15.75">
      <c r="A26" s="48" t="s">
        <v>118</v>
      </c>
      <c r="B26" s="49" t="s">
        <v>119</v>
      </c>
      <c r="C26" s="20">
        <v>34563000</v>
      </c>
      <c r="D26" s="20">
        <v>18650600</v>
      </c>
      <c r="E26" s="20">
        <v>14753652.92</v>
      </c>
      <c r="F26" s="20">
        <f>E26/D26*100</f>
        <v>79.10551360277952</v>
      </c>
      <c r="G26" s="50"/>
      <c r="H26" s="51"/>
      <c r="I26" s="52"/>
      <c r="J26" s="52"/>
      <c r="K26" s="52"/>
      <c r="L26" s="52"/>
      <c r="P26" s="52"/>
    </row>
    <row r="27" spans="1:16" s="47" customFormat="1" ht="31.5">
      <c r="A27" s="42" t="s">
        <v>120</v>
      </c>
      <c r="B27" s="43" t="s">
        <v>121</v>
      </c>
      <c r="C27" s="19">
        <f>C28+C29</f>
        <v>1292600</v>
      </c>
      <c r="D27" s="19">
        <f>D28+D29</f>
        <v>51000</v>
      </c>
      <c r="E27" s="19">
        <f>E28+E29</f>
        <v>435131.16</v>
      </c>
      <c r="F27" s="19">
        <f>E27/D27*100</f>
        <v>853.1983529411765</v>
      </c>
      <c r="G27" s="44"/>
      <c r="H27" s="45"/>
      <c r="I27" s="46"/>
      <c r="J27" s="46"/>
      <c r="K27" s="46"/>
      <c r="L27" s="46"/>
      <c r="P27" s="46"/>
    </row>
    <row r="28" spans="1:16" s="53" customFormat="1" ht="78.75">
      <c r="A28" s="48" t="s">
        <v>122</v>
      </c>
      <c r="B28" s="54" t="s">
        <v>123</v>
      </c>
      <c r="C28" s="20">
        <v>1100000</v>
      </c>
      <c r="D28" s="20">
        <v>0</v>
      </c>
      <c r="E28" s="20">
        <v>0</v>
      </c>
      <c r="F28" s="20" t="s">
        <v>89</v>
      </c>
      <c r="G28" s="50"/>
      <c r="H28" s="51"/>
      <c r="I28" s="52"/>
      <c r="J28" s="52"/>
      <c r="K28" s="52"/>
      <c r="L28" s="52"/>
      <c r="P28" s="52"/>
    </row>
    <row r="29" spans="1:16" s="53" customFormat="1" ht="31.5">
      <c r="A29" s="48" t="s">
        <v>124</v>
      </c>
      <c r="B29" s="49" t="s">
        <v>125</v>
      </c>
      <c r="C29" s="20">
        <v>192600</v>
      </c>
      <c r="D29" s="20">
        <v>51000</v>
      </c>
      <c r="E29" s="20">
        <v>435131.16</v>
      </c>
      <c r="F29" s="20">
        <f aca="true" t="shared" si="1" ref="F29:F42">E29/D29*100</f>
        <v>853.1983529411765</v>
      </c>
      <c r="G29" s="50"/>
      <c r="H29" s="51"/>
      <c r="I29" s="52"/>
      <c r="J29" s="52"/>
      <c r="K29" s="52"/>
      <c r="L29" s="52"/>
      <c r="P29" s="52"/>
    </row>
    <row r="30" spans="1:16" s="47" customFormat="1" ht="15.75">
      <c r="A30" s="42" t="s">
        <v>126</v>
      </c>
      <c r="B30" s="43" t="s">
        <v>127</v>
      </c>
      <c r="C30" s="19">
        <v>647200</v>
      </c>
      <c r="D30" s="19">
        <v>260650</v>
      </c>
      <c r="E30" s="19">
        <v>430225.96</v>
      </c>
      <c r="F30" s="19">
        <f t="shared" si="1"/>
        <v>165.05887588720506</v>
      </c>
      <c r="G30" s="44"/>
      <c r="H30" s="45"/>
      <c r="I30" s="46"/>
      <c r="J30" s="46"/>
      <c r="K30" s="46"/>
      <c r="L30" s="46"/>
      <c r="P30" s="46"/>
    </row>
    <row r="31" spans="1:16" s="47" customFormat="1" ht="15.75">
      <c r="A31" s="42" t="s">
        <v>136</v>
      </c>
      <c r="B31" s="43" t="s">
        <v>137</v>
      </c>
      <c r="C31" s="19">
        <f>C32+C37+C38+C40</f>
        <v>815334382.4100001</v>
      </c>
      <c r="D31" s="19">
        <f>D32+D37+D38+D40</f>
        <v>443057334.66</v>
      </c>
      <c r="E31" s="19">
        <f>E32+E37+E38+E40</f>
        <v>436786807.99</v>
      </c>
      <c r="F31" s="19">
        <f t="shared" si="1"/>
        <v>98.584714397108</v>
      </c>
      <c r="G31" s="44"/>
      <c r="H31" s="45"/>
      <c r="I31" s="55"/>
      <c r="J31" s="55"/>
      <c r="K31" s="55"/>
      <c r="L31" s="55"/>
      <c r="P31" s="46"/>
    </row>
    <row r="32" spans="1:16" s="47" customFormat="1" ht="31.5">
      <c r="A32" s="42" t="s">
        <v>138</v>
      </c>
      <c r="B32" s="43" t="s">
        <v>139</v>
      </c>
      <c r="C32" s="19">
        <f>C33+C34+C35+C36</f>
        <v>788143954.01</v>
      </c>
      <c r="D32" s="19">
        <f>D33+D34+D35+D36</f>
        <v>415866906.26000005</v>
      </c>
      <c r="E32" s="19">
        <f>E33+E34+E35+E36</f>
        <v>409596379.59000003</v>
      </c>
      <c r="F32" s="19">
        <f t="shared" si="1"/>
        <v>98.4921794507785</v>
      </c>
      <c r="G32" s="44"/>
      <c r="H32" s="45"/>
      <c r="I32" s="55"/>
      <c r="J32" s="55"/>
      <c r="K32" s="55"/>
      <c r="L32" s="55"/>
      <c r="P32" s="46"/>
    </row>
    <row r="33" spans="1:16" s="53" customFormat="1" ht="15.75">
      <c r="A33" s="48" t="s">
        <v>140</v>
      </c>
      <c r="B33" s="49" t="s">
        <v>141</v>
      </c>
      <c r="C33" s="20">
        <v>165937100</v>
      </c>
      <c r="D33" s="20">
        <v>82967800</v>
      </c>
      <c r="E33" s="20">
        <v>82967800</v>
      </c>
      <c r="F33" s="20">
        <f t="shared" si="1"/>
        <v>100</v>
      </c>
      <c r="G33" s="50"/>
      <c r="H33" s="51"/>
      <c r="I33" s="56"/>
      <c r="J33" s="56"/>
      <c r="K33" s="56"/>
      <c r="L33" s="56"/>
      <c r="P33" s="52"/>
    </row>
    <row r="34" spans="1:16" s="53" customFormat="1" ht="31.5">
      <c r="A34" s="48" t="s">
        <v>142</v>
      </c>
      <c r="B34" s="49" t="s">
        <v>64</v>
      </c>
      <c r="C34" s="21">
        <v>207566303.13</v>
      </c>
      <c r="D34" s="21">
        <v>93401981.97</v>
      </c>
      <c r="E34" s="21">
        <v>88514641.97</v>
      </c>
      <c r="F34" s="21">
        <f t="shared" si="1"/>
        <v>94.76741296392429</v>
      </c>
      <c r="G34" s="50"/>
      <c r="H34" s="51"/>
      <c r="P34" s="52"/>
    </row>
    <row r="35" spans="1:16" s="53" customFormat="1" ht="15.75">
      <c r="A35" s="48" t="s">
        <v>143</v>
      </c>
      <c r="B35" s="49" t="s">
        <v>144</v>
      </c>
      <c r="C35" s="21">
        <v>363529100</v>
      </c>
      <c r="D35" s="21">
        <v>216254488</v>
      </c>
      <c r="E35" s="21">
        <v>216107978</v>
      </c>
      <c r="F35" s="21">
        <f t="shared" si="1"/>
        <v>99.93225111702652</v>
      </c>
      <c r="G35" s="50"/>
      <c r="H35" s="51"/>
      <c r="P35" s="52"/>
    </row>
    <row r="36" spans="1:16" s="53" customFormat="1" ht="15.75">
      <c r="A36" s="48" t="s">
        <v>145</v>
      </c>
      <c r="B36" s="49" t="s">
        <v>5</v>
      </c>
      <c r="C36" s="21">
        <v>51111450.88</v>
      </c>
      <c r="D36" s="21">
        <v>23242636.29</v>
      </c>
      <c r="E36" s="21">
        <v>22005959.62</v>
      </c>
      <c r="F36" s="21">
        <f t="shared" si="1"/>
        <v>94.67927538610553</v>
      </c>
      <c r="G36" s="50"/>
      <c r="H36" s="51"/>
      <c r="P36" s="52"/>
    </row>
    <row r="37" spans="1:16" s="47" customFormat="1" ht="15.75">
      <c r="A37" s="42" t="s">
        <v>146</v>
      </c>
      <c r="B37" s="43" t="s">
        <v>147</v>
      </c>
      <c r="C37" s="21">
        <v>30007000</v>
      </c>
      <c r="D37" s="21">
        <v>30007000</v>
      </c>
      <c r="E37" s="21">
        <v>30007000</v>
      </c>
      <c r="F37" s="21" t="s">
        <v>89</v>
      </c>
      <c r="G37" s="44"/>
      <c r="H37" s="45"/>
      <c r="P37" s="46"/>
    </row>
    <row r="38" spans="1:16" s="47" customFormat="1" ht="78.75">
      <c r="A38" s="42" t="s">
        <v>128</v>
      </c>
      <c r="B38" s="43" t="s">
        <v>129</v>
      </c>
      <c r="C38" s="22">
        <f>C39</f>
        <v>7.95</v>
      </c>
      <c r="D38" s="22">
        <f>D39</f>
        <v>7.95</v>
      </c>
      <c r="E38" s="22">
        <f>E39</f>
        <v>7.95</v>
      </c>
      <c r="F38" s="22">
        <f t="shared" si="1"/>
        <v>100</v>
      </c>
      <c r="G38" s="44"/>
      <c r="H38" s="45"/>
      <c r="P38" s="46"/>
    </row>
    <row r="39" spans="1:16" s="53" customFormat="1" ht="78.75">
      <c r="A39" s="48" t="s">
        <v>130</v>
      </c>
      <c r="B39" s="54" t="s">
        <v>131</v>
      </c>
      <c r="C39" s="21">
        <v>7.95</v>
      </c>
      <c r="D39" s="21">
        <v>7.95</v>
      </c>
      <c r="E39" s="21">
        <v>7.95</v>
      </c>
      <c r="F39" s="21">
        <f t="shared" si="1"/>
        <v>100</v>
      </c>
      <c r="G39" s="50"/>
      <c r="H39" s="51"/>
      <c r="P39" s="52"/>
    </row>
    <row r="40" spans="1:16" s="47" customFormat="1" ht="47.25">
      <c r="A40" s="42" t="s">
        <v>132</v>
      </c>
      <c r="B40" s="43" t="s">
        <v>133</v>
      </c>
      <c r="C40" s="22">
        <f>C41</f>
        <v>-2816579.55</v>
      </c>
      <c r="D40" s="22">
        <f>D41</f>
        <v>-2816579.55</v>
      </c>
      <c r="E40" s="22">
        <f>E41</f>
        <v>-2816579.55</v>
      </c>
      <c r="F40" s="22">
        <f t="shared" si="1"/>
        <v>100</v>
      </c>
      <c r="G40" s="44"/>
      <c r="H40" s="45"/>
      <c r="P40" s="46"/>
    </row>
    <row r="41" spans="1:16" s="53" customFormat="1" ht="47.25">
      <c r="A41" s="48" t="s">
        <v>134</v>
      </c>
      <c r="B41" s="49" t="s">
        <v>135</v>
      </c>
      <c r="C41" s="21">
        <v>-2816579.55</v>
      </c>
      <c r="D41" s="21">
        <v>-2816579.55</v>
      </c>
      <c r="E41" s="21">
        <v>-2816579.55</v>
      </c>
      <c r="F41" s="21">
        <f t="shared" si="1"/>
        <v>100</v>
      </c>
      <c r="G41" s="50"/>
      <c r="H41" s="51"/>
      <c r="P41" s="52"/>
    </row>
    <row r="42" spans="1:16" s="27" customFormat="1" ht="15.75">
      <c r="A42" s="9"/>
      <c r="B42" s="4" t="s">
        <v>0</v>
      </c>
      <c r="C42" s="5">
        <f>SUM(C7+C31)</f>
        <v>1078958782.41</v>
      </c>
      <c r="D42" s="5">
        <f>SUM(D7+D31)</f>
        <v>566361160.6600001</v>
      </c>
      <c r="E42" s="5">
        <f>SUM(E7+E31)</f>
        <v>575991220.81</v>
      </c>
      <c r="F42" s="6">
        <f t="shared" si="1"/>
        <v>101.70033908023947</v>
      </c>
      <c r="G42" s="57"/>
      <c r="H42" s="58"/>
      <c r="P42" s="28"/>
    </row>
    <row r="43" spans="1:16" s="27" customFormat="1" ht="15.75">
      <c r="A43" s="16" t="s">
        <v>79</v>
      </c>
      <c r="B43" s="16"/>
      <c r="C43" s="16"/>
      <c r="D43" s="16"/>
      <c r="E43" s="16"/>
      <c r="F43" s="16"/>
      <c r="G43" s="57"/>
      <c r="H43" s="58"/>
      <c r="I43" s="57"/>
      <c r="P43" s="28"/>
    </row>
    <row r="44" spans="1:16" s="27" customFormat="1" ht="15.75">
      <c r="A44" s="42" t="s">
        <v>6</v>
      </c>
      <c r="B44" s="43" t="s">
        <v>148</v>
      </c>
      <c r="C44" s="19">
        <f>C45+C46+C47+C48+C49+C50+C51++C54</f>
        <v>118713076.03</v>
      </c>
      <c r="D44" s="19">
        <f>D45+D46+D47+D48+D49+D50+D51++D54</f>
        <v>51910100.78</v>
      </c>
      <c r="E44" s="19">
        <f>E45+E46+E47+E48+E49+E50+E51++E54</f>
        <v>41827433.980000004</v>
      </c>
      <c r="F44" s="6">
        <f aca="true" t="shared" si="2" ref="F44:F54">E44/D44*100</f>
        <v>80.57667650708036</v>
      </c>
      <c r="G44" s="57"/>
      <c r="H44" s="58"/>
      <c r="P44" s="28"/>
    </row>
    <row r="45" spans="1:16" s="53" customFormat="1" ht="31.5">
      <c r="A45" s="48" t="s">
        <v>7</v>
      </c>
      <c r="B45" s="49" t="s">
        <v>8</v>
      </c>
      <c r="C45" s="20">
        <v>3023700</v>
      </c>
      <c r="D45" s="20">
        <v>1775000</v>
      </c>
      <c r="E45" s="20">
        <v>1266239.6</v>
      </c>
      <c r="F45" s="8">
        <f t="shared" si="2"/>
        <v>71.33744225352113</v>
      </c>
      <c r="G45" s="44"/>
      <c r="H45" s="45"/>
      <c r="P45" s="52"/>
    </row>
    <row r="46" spans="1:16" s="53" customFormat="1" ht="47.25">
      <c r="A46" s="48" t="s">
        <v>9</v>
      </c>
      <c r="B46" s="49" t="s">
        <v>149</v>
      </c>
      <c r="C46" s="20">
        <v>939606</v>
      </c>
      <c r="D46" s="20">
        <v>545106</v>
      </c>
      <c r="E46" s="20">
        <v>459925.49</v>
      </c>
      <c r="F46" s="8">
        <f t="shared" si="2"/>
        <v>84.37358788932795</v>
      </c>
      <c r="G46" s="44"/>
      <c r="H46" s="45"/>
      <c r="P46" s="52"/>
    </row>
    <row r="47" spans="1:16" s="53" customFormat="1" ht="47.25">
      <c r="A47" s="48" t="s">
        <v>10</v>
      </c>
      <c r="B47" s="49" t="s">
        <v>150</v>
      </c>
      <c r="C47" s="20">
        <v>57767096</v>
      </c>
      <c r="D47" s="20">
        <v>30693644.74</v>
      </c>
      <c r="E47" s="20">
        <v>25310375.71</v>
      </c>
      <c r="F47" s="8">
        <f t="shared" si="2"/>
        <v>82.46129100795737</v>
      </c>
      <c r="G47" s="44"/>
      <c r="H47" s="45"/>
      <c r="P47" s="52"/>
    </row>
    <row r="48" spans="1:16" s="53" customFormat="1" ht="15.75">
      <c r="A48" s="48" t="s">
        <v>74</v>
      </c>
      <c r="B48" s="49" t="s">
        <v>75</v>
      </c>
      <c r="C48" s="20">
        <v>2000</v>
      </c>
      <c r="D48" s="20">
        <v>2000</v>
      </c>
      <c r="E48" s="20">
        <v>0</v>
      </c>
      <c r="F48" s="8">
        <f t="shared" si="2"/>
        <v>0</v>
      </c>
      <c r="G48" s="44"/>
      <c r="H48" s="45"/>
      <c r="P48" s="52"/>
    </row>
    <row r="49" spans="1:16" s="53" customFormat="1" ht="31.5">
      <c r="A49" s="48" t="s">
        <v>11</v>
      </c>
      <c r="B49" s="49" t="s">
        <v>83</v>
      </c>
      <c r="C49" s="20">
        <v>15178487</v>
      </c>
      <c r="D49" s="20">
        <v>7923992.24</v>
      </c>
      <c r="E49" s="20">
        <v>6313612.39</v>
      </c>
      <c r="F49" s="8">
        <f t="shared" si="2"/>
        <v>79.67716523154999</v>
      </c>
      <c r="G49" s="44"/>
      <c r="H49" s="45"/>
      <c r="P49" s="52"/>
    </row>
    <row r="50" spans="1:16" s="53" customFormat="1" ht="15.75">
      <c r="A50" s="48" t="s">
        <v>151</v>
      </c>
      <c r="B50" s="49" t="s">
        <v>152</v>
      </c>
      <c r="C50" s="20">
        <v>0</v>
      </c>
      <c r="D50" s="20">
        <v>0</v>
      </c>
      <c r="E50" s="20"/>
      <c r="F50" s="8"/>
      <c r="G50" s="44"/>
      <c r="H50" s="45"/>
      <c r="P50" s="52"/>
    </row>
    <row r="51" spans="1:16" s="53" customFormat="1" ht="15.75">
      <c r="A51" s="59" t="s">
        <v>12</v>
      </c>
      <c r="B51" s="7" t="s">
        <v>13</v>
      </c>
      <c r="C51" s="20">
        <v>438557</v>
      </c>
      <c r="D51" s="20">
        <v>29340</v>
      </c>
      <c r="E51" s="20">
        <v>0</v>
      </c>
      <c r="F51" s="8">
        <f t="shared" si="2"/>
        <v>0</v>
      </c>
      <c r="G51" s="44"/>
      <c r="H51" s="45"/>
      <c r="P51" s="52"/>
    </row>
    <row r="52" spans="1:16" s="27" customFormat="1" ht="31.5">
      <c r="A52" s="59"/>
      <c r="B52" s="10" t="s">
        <v>72</v>
      </c>
      <c r="C52" s="20">
        <v>279340</v>
      </c>
      <c r="D52" s="20">
        <v>29340</v>
      </c>
      <c r="E52" s="20">
        <v>0</v>
      </c>
      <c r="F52" s="11">
        <f t="shared" si="2"/>
        <v>0</v>
      </c>
      <c r="G52" s="57"/>
      <c r="H52" s="58"/>
      <c r="P52" s="28"/>
    </row>
    <row r="53" spans="1:16" s="27" customFormat="1" ht="15.75">
      <c r="A53" s="59"/>
      <c r="B53" s="10" t="s">
        <v>73</v>
      </c>
      <c r="C53" s="20">
        <v>159217</v>
      </c>
      <c r="D53" s="20">
        <v>0</v>
      </c>
      <c r="E53" s="20">
        <v>0</v>
      </c>
      <c r="F53" s="11" t="s">
        <v>89</v>
      </c>
      <c r="G53" s="57"/>
      <c r="H53" s="58"/>
      <c r="P53" s="28"/>
    </row>
    <row r="54" spans="1:16" s="27" customFormat="1" ht="15.75">
      <c r="A54" s="48" t="s">
        <v>47</v>
      </c>
      <c r="B54" s="49" t="s">
        <v>14</v>
      </c>
      <c r="C54" s="20">
        <v>41363630.03</v>
      </c>
      <c r="D54" s="20">
        <v>10941017.8</v>
      </c>
      <c r="E54" s="20">
        <v>8477280.79</v>
      </c>
      <c r="F54" s="8">
        <f t="shared" si="2"/>
        <v>77.48164699997105</v>
      </c>
      <c r="G54" s="57"/>
      <c r="H54" s="58"/>
      <c r="P54" s="28"/>
    </row>
    <row r="55" spans="1:16" s="27" customFormat="1" ht="15.75">
      <c r="A55" s="42" t="s">
        <v>15</v>
      </c>
      <c r="B55" s="43" t="s">
        <v>153</v>
      </c>
      <c r="C55" s="19">
        <f>C56+C57</f>
        <v>1125200</v>
      </c>
      <c r="D55" s="19">
        <f>D56+D57</f>
        <v>664500</v>
      </c>
      <c r="E55" s="19">
        <f>E56+E57</f>
        <v>596173</v>
      </c>
      <c r="F55" s="6">
        <f aca="true" t="shared" si="3" ref="F55:F92">E55/D55*100</f>
        <v>89.71753197893153</v>
      </c>
      <c r="G55" s="57"/>
      <c r="H55" s="58"/>
      <c r="P55" s="28"/>
    </row>
    <row r="56" spans="1:16" s="27" customFormat="1" ht="15.75">
      <c r="A56" s="48" t="s">
        <v>54</v>
      </c>
      <c r="B56" s="49" t="s">
        <v>154</v>
      </c>
      <c r="C56" s="20">
        <v>863200</v>
      </c>
      <c r="D56" s="20">
        <v>420500</v>
      </c>
      <c r="E56" s="20">
        <v>420500</v>
      </c>
      <c r="F56" s="8">
        <f t="shared" si="3"/>
        <v>100</v>
      </c>
      <c r="G56" s="57"/>
      <c r="H56" s="58"/>
      <c r="P56" s="28"/>
    </row>
    <row r="57" spans="1:16" s="27" customFormat="1" ht="15.75">
      <c r="A57" s="48" t="s">
        <v>16</v>
      </c>
      <c r="B57" s="49" t="s">
        <v>17</v>
      </c>
      <c r="C57" s="20">
        <v>262000</v>
      </c>
      <c r="D57" s="20">
        <v>244000</v>
      </c>
      <c r="E57" s="20">
        <v>175673</v>
      </c>
      <c r="F57" s="8">
        <f t="shared" si="3"/>
        <v>71.99713114754098</v>
      </c>
      <c r="G57" s="57"/>
      <c r="H57" s="58"/>
      <c r="P57" s="28"/>
    </row>
    <row r="58" spans="1:16" s="27" customFormat="1" ht="31.5">
      <c r="A58" s="42" t="s">
        <v>67</v>
      </c>
      <c r="B58" s="43" t="s">
        <v>155</v>
      </c>
      <c r="C58" s="19">
        <f>C59+C60</f>
        <v>570660</v>
      </c>
      <c r="D58" s="19">
        <f>D59+D60</f>
        <v>570660</v>
      </c>
      <c r="E58" s="19">
        <f>E59+E60</f>
        <v>370660</v>
      </c>
      <c r="F58" s="6">
        <f t="shared" si="3"/>
        <v>64.95286159885045</v>
      </c>
      <c r="G58" s="57"/>
      <c r="H58" s="58"/>
      <c r="P58" s="28"/>
    </row>
    <row r="59" spans="1:16" s="27" customFormat="1" ht="15.75">
      <c r="A59" s="48" t="s">
        <v>68</v>
      </c>
      <c r="B59" s="49" t="s">
        <v>84</v>
      </c>
      <c r="C59" s="20">
        <v>200000</v>
      </c>
      <c r="D59" s="20">
        <v>200000</v>
      </c>
      <c r="E59" s="20">
        <v>0</v>
      </c>
      <c r="F59" s="8">
        <f t="shared" si="3"/>
        <v>0</v>
      </c>
      <c r="G59" s="57"/>
      <c r="H59" s="58"/>
      <c r="P59" s="28"/>
    </row>
    <row r="60" spans="1:16" s="27" customFormat="1" ht="31.5">
      <c r="A60" s="48" t="s">
        <v>179</v>
      </c>
      <c r="B60" s="49" t="s">
        <v>178</v>
      </c>
      <c r="C60" s="20">
        <v>370660</v>
      </c>
      <c r="D60" s="20">
        <v>370660</v>
      </c>
      <c r="E60" s="20">
        <v>370660</v>
      </c>
      <c r="F60" s="8">
        <f>E60/D60*100</f>
        <v>100</v>
      </c>
      <c r="G60" s="57"/>
      <c r="H60" s="58"/>
      <c r="P60" s="28"/>
    </row>
    <row r="61" spans="1:16" s="27" customFormat="1" ht="15.75">
      <c r="A61" s="42" t="s">
        <v>18</v>
      </c>
      <c r="B61" s="43" t="s">
        <v>156</v>
      </c>
      <c r="C61" s="19">
        <f>C62+C63+C64+C65+C66</f>
        <v>79619236.09</v>
      </c>
      <c r="D61" s="19">
        <f>D62+D63+D64+D65+D66</f>
        <v>29268427.03</v>
      </c>
      <c r="E61" s="19">
        <f>E62+E63+E64+E65+E66</f>
        <v>23298549.17</v>
      </c>
      <c r="F61" s="19">
        <f>E61/D61*100</f>
        <v>79.6030109377559</v>
      </c>
      <c r="G61" s="57"/>
      <c r="H61" s="58"/>
      <c r="P61" s="28"/>
    </row>
    <row r="62" spans="1:16" s="27" customFormat="1" ht="15.75">
      <c r="A62" s="48" t="s">
        <v>19</v>
      </c>
      <c r="B62" s="49" t="s">
        <v>20</v>
      </c>
      <c r="C62" s="20">
        <v>3539400</v>
      </c>
      <c r="D62" s="20">
        <v>1614462.5</v>
      </c>
      <c r="E62" s="20">
        <v>848887.4</v>
      </c>
      <c r="F62" s="8">
        <f t="shared" si="3"/>
        <v>52.58018690431025</v>
      </c>
      <c r="G62" s="57"/>
      <c r="H62" s="58"/>
      <c r="P62" s="28"/>
    </row>
    <row r="63" spans="1:16" s="27" customFormat="1" ht="15.75">
      <c r="A63" s="48" t="s">
        <v>21</v>
      </c>
      <c r="B63" s="49" t="s">
        <v>22</v>
      </c>
      <c r="C63" s="20">
        <v>22486996.29</v>
      </c>
      <c r="D63" s="20">
        <v>14129579.39</v>
      </c>
      <c r="E63" s="20">
        <v>11748768.37</v>
      </c>
      <c r="F63" s="8">
        <f t="shared" si="3"/>
        <v>83.15016353788292</v>
      </c>
      <c r="G63" s="57"/>
      <c r="H63" s="58"/>
      <c r="P63" s="28"/>
    </row>
    <row r="64" spans="1:16" s="27" customFormat="1" ht="15.75">
      <c r="A64" s="48" t="s">
        <v>23</v>
      </c>
      <c r="B64" s="49" t="s">
        <v>85</v>
      </c>
      <c r="C64" s="20">
        <v>44352400.62</v>
      </c>
      <c r="D64" s="20">
        <v>8472780.14</v>
      </c>
      <c r="E64" s="20">
        <v>6305288.4</v>
      </c>
      <c r="F64" s="8">
        <f t="shared" si="3"/>
        <v>74.41817556710494</v>
      </c>
      <c r="G64" s="57"/>
      <c r="H64" s="58"/>
      <c r="P64" s="28"/>
    </row>
    <row r="65" spans="1:16" s="27" customFormat="1" ht="15.75">
      <c r="A65" s="48" t="s">
        <v>164</v>
      </c>
      <c r="B65" s="49" t="s">
        <v>169</v>
      </c>
      <c r="C65" s="20">
        <v>4395605</v>
      </c>
      <c r="D65" s="20">
        <v>4395605</v>
      </c>
      <c r="E65" s="20">
        <v>4395605</v>
      </c>
      <c r="F65" s="8"/>
      <c r="G65" s="57"/>
      <c r="H65" s="58"/>
      <c r="P65" s="28"/>
    </row>
    <row r="66" spans="1:16" s="27" customFormat="1" ht="15.75">
      <c r="A66" s="48" t="s">
        <v>70</v>
      </c>
      <c r="B66" s="49" t="s">
        <v>86</v>
      </c>
      <c r="C66" s="20">
        <v>4844834.18</v>
      </c>
      <c r="D66" s="20">
        <v>656000</v>
      </c>
      <c r="E66" s="20">
        <v>0</v>
      </c>
      <c r="F66" s="8">
        <f t="shared" si="3"/>
        <v>0</v>
      </c>
      <c r="G66" s="57"/>
      <c r="H66" s="58"/>
      <c r="P66" s="28"/>
    </row>
    <row r="67" spans="1:16" s="27" customFormat="1" ht="15.75">
      <c r="A67" s="42" t="s">
        <v>24</v>
      </c>
      <c r="B67" s="43" t="s">
        <v>157</v>
      </c>
      <c r="C67" s="19">
        <f>C68+C69+C70</f>
        <v>97843345.71</v>
      </c>
      <c r="D67" s="19">
        <f>D68+D69+D70</f>
        <v>60747724.400000006</v>
      </c>
      <c r="E67" s="19">
        <f>E68+E69+E70</f>
        <v>55102527.6</v>
      </c>
      <c r="F67" s="6">
        <f t="shared" si="3"/>
        <v>90.70714688367816</v>
      </c>
      <c r="G67" s="57"/>
      <c r="H67" s="58"/>
      <c r="P67" s="28"/>
    </row>
    <row r="68" spans="1:16" s="27" customFormat="1" ht="15.75">
      <c r="A68" s="48" t="s">
        <v>48</v>
      </c>
      <c r="B68" s="49" t="s">
        <v>57</v>
      </c>
      <c r="C68" s="20">
        <v>1641975</v>
      </c>
      <c r="D68" s="20">
        <v>441975</v>
      </c>
      <c r="E68" s="20">
        <v>441975</v>
      </c>
      <c r="F68" s="8">
        <f t="shared" si="3"/>
        <v>100</v>
      </c>
      <c r="G68" s="57"/>
      <c r="H68" s="58"/>
      <c r="P68" s="28"/>
    </row>
    <row r="69" spans="1:16" s="27" customFormat="1" ht="15.75">
      <c r="A69" s="48" t="s">
        <v>25</v>
      </c>
      <c r="B69" s="49" t="s">
        <v>26</v>
      </c>
      <c r="C69" s="20">
        <v>68966543.32</v>
      </c>
      <c r="D69" s="20">
        <v>57555531.95</v>
      </c>
      <c r="E69" s="20">
        <v>51910335.15</v>
      </c>
      <c r="F69" s="8">
        <f t="shared" si="3"/>
        <v>90.19173898887055</v>
      </c>
      <c r="G69" s="57"/>
      <c r="H69" s="58"/>
      <c r="P69" s="28"/>
    </row>
    <row r="70" spans="1:16" s="27" customFormat="1" ht="15.75">
      <c r="A70" s="48" t="s">
        <v>49</v>
      </c>
      <c r="B70" s="49" t="s">
        <v>58</v>
      </c>
      <c r="C70" s="20">
        <v>27234827.39</v>
      </c>
      <c r="D70" s="20">
        <v>2750217.45</v>
      </c>
      <c r="E70" s="20">
        <v>2750217.45</v>
      </c>
      <c r="F70" s="8">
        <f t="shared" si="3"/>
        <v>100</v>
      </c>
      <c r="G70" s="57"/>
      <c r="H70" s="58"/>
      <c r="P70" s="28"/>
    </row>
    <row r="71" spans="1:16" s="27" customFormat="1" ht="15.75">
      <c r="A71" s="42" t="s">
        <v>165</v>
      </c>
      <c r="B71" s="43" t="s">
        <v>167</v>
      </c>
      <c r="C71" s="19">
        <f>C72</f>
        <v>34667200</v>
      </c>
      <c r="D71" s="19">
        <f>D72</f>
        <v>0</v>
      </c>
      <c r="E71" s="19">
        <f>E72</f>
        <v>0</v>
      </c>
      <c r="F71" s="19">
        <f>F72</f>
        <v>0</v>
      </c>
      <c r="G71" s="57"/>
      <c r="H71" s="58"/>
      <c r="P71" s="28"/>
    </row>
    <row r="72" spans="1:16" s="27" customFormat="1" ht="15.75">
      <c r="A72" s="48" t="s">
        <v>166</v>
      </c>
      <c r="B72" s="49" t="s">
        <v>168</v>
      </c>
      <c r="C72" s="20">
        <v>34667200</v>
      </c>
      <c r="D72" s="20">
        <v>0</v>
      </c>
      <c r="E72" s="20">
        <v>0</v>
      </c>
      <c r="F72" s="8"/>
      <c r="G72" s="57"/>
      <c r="H72" s="58"/>
      <c r="P72" s="28"/>
    </row>
    <row r="73" spans="1:16" s="27" customFormat="1" ht="15.75">
      <c r="A73" s="42" t="s">
        <v>27</v>
      </c>
      <c r="B73" s="43" t="s">
        <v>158</v>
      </c>
      <c r="C73" s="19">
        <f>C74+C75+C76+C77+C78</f>
        <v>604340576.5799999</v>
      </c>
      <c r="D73" s="19">
        <f>D74+D75+D76+D77+D78</f>
        <v>345533838.17</v>
      </c>
      <c r="E73" s="19">
        <f>E74+E75+E76+E77+E78</f>
        <v>334666555.56</v>
      </c>
      <c r="F73" s="6">
        <f t="shared" si="3"/>
        <v>96.85492955840309</v>
      </c>
      <c r="G73" s="57"/>
      <c r="H73" s="58"/>
      <c r="P73" s="28"/>
    </row>
    <row r="74" spans="1:16" s="27" customFormat="1" ht="15.75">
      <c r="A74" s="48" t="s">
        <v>28</v>
      </c>
      <c r="B74" s="49" t="s">
        <v>29</v>
      </c>
      <c r="C74" s="20">
        <v>106773495</v>
      </c>
      <c r="D74" s="20">
        <v>57931341.86</v>
      </c>
      <c r="E74" s="20">
        <v>57088739.36</v>
      </c>
      <c r="F74" s="8">
        <f t="shared" si="3"/>
        <v>98.54551530666029</v>
      </c>
      <c r="G74" s="57"/>
      <c r="H74" s="58"/>
      <c r="P74" s="28"/>
    </row>
    <row r="75" spans="1:16" s="27" customFormat="1" ht="15.75">
      <c r="A75" s="48" t="s">
        <v>30</v>
      </c>
      <c r="B75" s="49" t="s">
        <v>31</v>
      </c>
      <c r="C75" s="20">
        <v>405695603.58</v>
      </c>
      <c r="D75" s="20">
        <v>235770279.31</v>
      </c>
      <c r="E75" s="20">
        <v>230865833.97</v>
      </c>
      <c r="F75" s="8">
        <f t="shared" si="3"/>
        <v>97.9198203631292</v>
      </c>
      <c r="G75" s="57"/>
      <c r="H75" s="58"/>
      <c r="P75" s="28"/>
    </row>
    <row r="76" spans="1:16" s="27" customFormat="1" ht="15.75">
      <c r="A76" s="48" t="s">
        <v>71</v>
      </c>
      <c r="B76" s="49" t="s">
        <v>82</v>
      </c>
      <c r="C76" s="20">
        <v>55253604</v>
      </c>
      <c r="D76" s="20">
        <v>32516434</v>
      </c>
      <c r="E76" s="20">
        <v>29625514</v>
      </c>
      <c r="F76" s="8">
        <f t="shared" si="3"/>
        <v>91.10935719458044</v>
      </c>
      <c r="G76" s="57"/>
      <c r="H76" s="58"/>
      <c r="P76" s="28"/>
    </row>
    <row r="77" spans="1:16" s="27" customFormat="1" ht="15.75">
      <c r="A77" s="48" t="s">
        <v>32</v>
      </c>
      <c r="B77" s="49" t="s">
        <v>81</v>
      </c>
      <c r="C77" s="20">
        <v>710000</v>
      </c>
      <c r="D77" s="20">
        <v>660000</v>
      </c>
      <c r="E77" s="20">
        <v>235341.13</v>
      </c>
      <c r="F77" s="8">
        <f t="shared" si="3"/>
        <v>35.657746969696966</v>
      </c>
      <c r="G77" s="57"/>
      <c r="H77" s="58"/>
      <c r="P77" s="28"/>
    </row>
    <row r="78" spans="1:16" s="27" customFormat="1" ht="15.75">
      <c r="A78" s="48" t="s">
        <v>33</v>
      </c>
      <c r="B78" s="49" t="s">
        <v>34</v>
      </c>
      <c r="C78" s="20">
        <v>35907874</v>
      </c>
      <c r="D78" s="20">
        <v>18655783</v>
      </c>
      <c r="E78" s="20">
        <v>16851127.1</v>
      </c>
      <c r="F78" s="8">
        <f t="shared" si="3"/>
        <v>90.3265604022088</v>
      </c>
      <c r="G78" s="57"/>
      <c r="H78" s="58"/>
      <c r="P78" s="28"/>
    </row>
    <row r="79" spans="1:16" s="27" customFormat="1" ht="15.75">
      <c r="A79" s="42" t="s">
        <v>35</v>
      </c>
      <c r="B79" s="43" t="s">
        <v>159</v>
      </c>
      <c r="C79" s="19">
        <f>C80+C81</f>
        <v>134886443.94</v>
      </c>
      <c r="D79" s="19">
        <f>D80+D81</f>
        <v>60368543.6</v>
      </c>
      <c r="E79" s="19">
        <f>E80+E81</f>
        <v>58453763.6</v>
      </c>
      <c r="F79" s="6">
        <f t="shared" si="3"/>
        <v>96.82818255035724</v>
      </c>
      <c r="G79" s="57"/>
      <c r="H79" s="58"/>
      <c r="P79" s="28"/>
    </row>
    <row r="80" spans="1:16" s="27" customFormat="1" ht="15.75">
      <c r="A80" s="48" t="s">
        <v>36</v>
      </c>
      <c r="B80" s="49" t="s">
        <v>37</v>
      </c>
      <c r="C80" s="20">
        <v>130533343.94</v>
      </c>
      <c r="D80" s="20">
        <v>58140693.6</v>
      </c>
      <c r="E80" s="20">
        <v>56735378.38</v>
      </c>
      <c r="F80" s="8">
        <f t="shared" si="3"/>
        <v>97.58290599409017</v>
      </c>
      <c r="G80" s="57"/>
      <c r="H80" s="58"/>
      <c r="P80" s="28"/>
    </row>
    <row r="81" spans="1:16" s="27" customFormat="1" ht="15.75">
      <c r="A81" s="48" t="s">
        <v>50</v>
      </c>
      <c r="B81" s="49" t="s">
        <v>87</v>
      </c>
      <c r="C81" s="20">
        <v>4353100</v>
      </c>
      <c r="D81" s="20">
        <v>2227850</v>
      </c>
      <c r="E81" s="20">
        <v>1718385.22</v>
      </c>
      <c r="F81" s="8">
        <f t="shared" si="3"/>
        <v>77.13199811477433</v>
      </c>
      <c r="G81" s="57"/>
      <c r="H81" s="58"/>
      <c r="P81" s="28"/>
    </row>
    <row r="82" spans="1:16" s="27" customFormat="1" ht="15.75">
      <c r="A82" s="42" t="s">
        <v>38</v>
      </c>
      <c r="B82" s="43" t="s">
        <v>160</v>
      </c>
      <c r="C82" s="19">
        <f>C83+C84</f>
        <v>21665908</v>
      </c>
      <c r="D82" s="19">
        <f>D83+D84</f>
        <v>10195308</v>
      </c>
      <c r="E82" s="19">
        <f>E83+E84</f>
        <v>7742307.47</v>
      </c>
      <c r="F82" s="6">
        <f>E82/D82*100</f>
        <v>75.93990755355307</v>
      </c>
      <c r="G82" s="57"/>
      <c r="H82" s="58"/>
      <c r="P82" s="28"/>
    </row>
    <row r="83" spans="1:16" s="27" customFormat="1" ht="15.75">
      <c r="A83" s="48" t="s">
        <v>39</v>
      </c>
      <c r="B83" s="49" t="s">
        <v>40</v>
      </c>
      <c r="C83" s="20">
        <v>1248708</v>
      </c>
      <c r="D83" s="20">
        <v>1248708</v>
      </c>
      <c r="E83" s="20">
        <v>1248708</v>
      </c>
      <c r="F83" s="8">
        <f t="shared" si="3"/>
        <v>100</v>
      </c>
      <c r="G83" s="57"/>
      <c r="H83" s="58"/>
      <c r="P83" s="28"/>
    </row>
    <row r="84" spans="1:16" s="27" customFormat="1" ht="15.75">
      <c r="A84" s="48" t="s">
        <v>41</v>
      </c>
      <c r="B84" s="49" t="s">
        <v>42</v>
      </c>
      <c r="C84" s="20">
        <v>20417200</v>
      </c>
      <c r="D84" s="20">
        <v>8946600</v>
      </c>
      <c r="E84" s="20">
        <v>6493599.47</v>
      </c>
      <c r="F84" s="8">
        <f t="shared" si="3"/>
        <v>72.58175698030537</v>
      </c>
      <c r="G84" s="57"/>
      <c r="H84" s="58"/>
      <c r="P84" s="28"/>
    </row>
    <row r="85" spans="1:16" s="27" customFormat="1" ht="15.75">
      <c r="A85" s="42" t="s">
        <v>43</v>
      </c>
      <c r="B85" s="43" t="s">
        <v>161</v>
      </c>
      <c r="C85" s="19">
        <f>C86+C87+C88</f>
        <v>6284600</v>
      </c>
      <c r="D85" s="19">
        <f>D86+D87+D88</f>
        <v>3880036</v>
      </c>
      <c r="E85" s="19">
        <f>E86+E87+E88</f>
        <v>3663724.48</v>
      </c>
      <c r="F85" s="6">
        <f>E85/D85*100</f>
        <v>94.42501255142993</v>
      </c>
      <c r="G85" s="57"/>
      <c r="H85" s="58"/>
      <c r="P85" s="28"/>
    </row>
    <row r="86" spans="1:16" s="27" customFormat="1" ht="15.75">
      <c r="A86" s="48" t="s">
        <v>44</v>
      </c>
      <c r="B86" s="49" t="s">
        <v>88</v>
      </c>
      <c r="C86" s="20">
        <v>3630600</v>
      </c>
      <c r="D86" s="20">
        <v>1933100</v>
      </c>
      <c r="E86" s="20">
        <v>1933100</v>
      </c>
      <c r="F86" s="8">
        <f t="shared" si="3"/>
        <v>100</v>
      </c>
      <c r="G86" s="57"/>
      <c r="H86" s="58"/>
      <c r="P86" s="28"/>
    </row>
    <row r="87" spans="1:16" s="27" customFormat="1" ht="15.75">
      <c r="A87" s="48" t="s">
        <v>59</v>
      </c>
      <c r="B87" s="49" t="s">
        <v>60</v>
      </c>
      <c r="C87" s="20">
        <v>1389000</v>
      </c>
      <c r="D87" s="20">
        <v>1059000</v>
      </c>
      <c r="E87" s="20">
        <v>974338.48</v>
      </c>
      <c r="F87" s="8">
        <f t="shared" si="3"/>
        <v>92.00552219074598</v>
      </c>
      <c r="G87" s="57"/>
      <c r="H87" s="58"/>
      <c r="P87" s="28"/>
    </row>
    <row r="88" spans="1:16" s="27" customFormat="1" ht="15.75">
      <c r="A88" s="48" t="s">
        <v>69</v>
      </c>
      <c r="B88" s="49" t="s">
        <v>162</v>
      </c>
      <c r="C88" s="20">
        <v>1265000</v>
      </c>
      <c r="D88" s="20">
        <v>887936</v>
      </c>
      <c r="E88" s="20">
        <v>756286</v>
      </c>
      <c r="F88" s="8">
        <f t="shared" si="3"/>
        <v>85.17348097160155</v>
      </c>
      <c r="G88" s="57"/>
      <c r="H88" s="58"/>
      <c r="P88" s="28"/>
    </row>
    <row r="89" spans="1:16" s="27" customFormat="1" ht="47.25">
      <c r="A89" s="42" t="s">
        <v>51</v>
      </c>
      <c r="B89" s="43" t="s">
        <v>163</v>
      </c>
      <c r="C89" s="19">
        <f>C90+C91</f>
        <v>47121849</v>
      </c>
      <c r="D89" s="19">
        <f>D90+D91</f>
        <v>26613793</v>
      </c>
      <c r="E89" s="19">
        <f>E90+E91</f>
        <v>26613793</v>
      </c>
      <c r="F89" s="6">
        <f t="shared" si="3"/>
        <v>100</v>
      </c>
      <c r="G89" s="57"/>
      <c r="H89" s="58"/>
      <c r="P89" s="28"/>
    </row>
    <row r="90" spans="1:16" s="27" customFormat="1" ht="31.5">
      <c r="A90" s="48" t="s">
        <v>52</v>
      </c>
      <c r="B90" s="49" t="s">
        <v>55</v>
      </c>
      <c r="C90" s="20">
        <v>25838900</v>
      </c>
      <c r="D90" s="20">
        <v>13208300</v>
      </c>
      <c r="E90" s="20">
        <v>13208300</v>
      </c>
      <c r="F90" s="8">
        <f t="shared" si="3"/>
        <v>100</v>
      </c>
      <c r="G90" s="57"/>
      <c r="H90" s="58"/>
      <c r="P90" s="28"/>
    </row>
    <row r="91" spans="1:16" s="27" customFormat="1" ht="15.75">
      <c r="A91" s="48" t="s">
        <v>53</v>
      </c>
      <c r="B91" s="49" t="s">
        <v>56</v>
      </c>
      <c r="C91" s="20">
        <v>21282949</v>
      </c>
      <c r="D91" s="20">
        <v>13405493</v>
      </c>
      <c r="E91" s="20">
        <v>13405493</v>
      </c>
      <c r="F91" s="8">
        <f t="shared" si="3"/>
        <v>100</v>
      </c>
      <c r="G91" s="57"/>
      <c r="H91" s="58"/>
      <c r="P91" s="28"/>
    </row>
    <row r="92" spans="1:16" s="27" customFormat="1" ht="15.75">
      <c r="A92" s="60" t="s">
        <v>45</v>
      </c>
      <c r="B92" s="4" t="s">
        <v>61</v>
      </c>
      <c r="C92" s="5">
        <f>C82+C79+C73+C71+C67+C61+C55+C44+C89+C85+C58</f>
        <v>1146838095.3500001</v>
      </c>
      <c r="D92" s="5">
        <f>D82+D79+D73+D71+D67+D61+D55+D44+D89+D85+D58</f>
        <v>589752930.9799999</v>
      </c>
      <c r="E92" s="5">
        <f>E82+E79+E73+E71+E67+E61+E55+E44+E89+E85+E58</f>
        <v>552335487.8600001</v>
      </c>
      <c r="F92" s="6">
        <f t="shared" si="3"/>
        <v>93.65540361828762</v>
      </c>
      <c r="G92" s="57"/>
      <c r="H92" s="58"/>
      <c r="P92" s="28"/>
    </row>
    <row r="93" spans="1:16" s="27" customFormat="1" ht="15.75">
      <c r="A93" s="61" t="s">
        <v>80</v>
      </c>
      <c r="B93" s="61"/>
      <c r="C93" s="61"/>
      <c r="D93" s="61"/>
      <c r="E93" s="61"/>
      <c r="F93" s="61"/>
      <c r="G93" s="57"/>
      <c r="H93" s="58"/>
      <c r="P93" s="28"/>
    </row>
    <row r="94" spans="1:16" s="27" customFormat="1" ht="15.75">
      <c r="A94" s="62"/>
      <c r="B94" s="12" t="s">
        <v>77</v>
      </c>
      <c r="C94" s="13">
        <f>C42-C92</f>
        <v>-67879312.94000006</v>
      </c>
      <c r="D94" s="13">
        <f>D42-D92</f>
        <v>-23391770.319999814</v>
      </c>
      <c r="E94" s="13">
        <f>E42-E92</f>
        <v>23655732.94999981</v>
      </c>
      <c r="F94" s="14"/>
      <c r="G94" s="57"/>
      <c r="H94" s="58"/>
      <c r="P94" s="28"/>
    </row>
    <row r="95" spans="1:16" s="27" customFormat="1" ht="15">
      <c r="A95" s="63"/>
      <c r="B95" s="64"/>
      <c r="C95" s="1"/>
      <c r="D95" s="1"/>
      <c r="E95" s="1"/>
      <c r="F95" s="1"/>
      <c r="G95" s="26"/>
      <c r="P95" s="28"/>
    </row>
    <row r="96" spans="1:16" s="27" customFormat="1" ht="15">
      <c r="A96" s="63"/>
      <c r="B96" s="64"/>
      <c r="C96" s="1"/>
      <c r="D96" s="1"/>
      <c r="E96" s="1"/>
      <c r="F96" s="1"/>
      <c r="G96" s="26"/>
      <c r="P96" s="28"/>
    </row>
    <row r="97" spans="1:16" s="27" customFormat="1" ht="15">
      <c r="A97" s="63"/>
      <c r="B97" s="64"/>
      <c r="C97" s="1"/>
      <c r="D97" s="1"/>
      <c r="E97" s="1"/>
      <c r="F97" s="1"/>
      <c r="G97" s="26"/>
      <c r="P97" s="28"/>
    </row>
    <row r="98" spans="1:16" s="27" customFormat="1" ht="15">
      <c r="A98" s="63"/>
      <c r="B98" s="64"/>
      <c r="C98" s="1"/>
      <c r="D98" s="1"/>
      <c r="E98" s="1"/>
      <c r="F98" s="1"/>
      <c r="G98" s="26"/>
      <c r="P98" s="28"/>
    </row>
    <row r="99" spans="1:16" s="27" customFormat="1" ht="15">
      <c r="A99" s="63"/>
      <c r="B99" s="64"/>
      <c r="C99" s="1"/>
      <c r="D99" s="1"/>
      <c r="E99" s="1"/>
      <c r="F99" s="1"/>
      <c r="G99" s="26"/>
      <c r="P99" s="28"/>
    </row>
    <row r="100" spans="1:16" s="27" customFormat="1" ht="15">
      <c r="A100" s="63"/>
      <c r="B100" s="64"/>
      <c r="C100" s="1"/>
      <c r="D100" s="1"/>
      <c r="E100" s="1"/>
      <c r="F100" s="1"/>
      <c r="G100" s="26"/>
      <c r="P100" s="28"/>
    </row>
    <row r="101" spans="1:16" s="27" customFormat="1" ht="15">
      <c r="A101" s="63"/>
      <c r="B101" s="64"/>
      <c r="C101" s="1"/>
      <c r="D101" s="1"/>
      <c r="E101" s="1"/>
      <c r="F101" s="1"/>
      <c r="G101" s="26"/>
      <c r="P101" s="28"/>
    </row>
    <row r="102" spans="1:16" s="27" customFormat="1" ht="15">
      <c r="A102" s="63"/>
      <c r="B102" s="64"/>
      <c r="C102" s="1"/>
      <c r="D102" s="1"/>
      <c r="E102" s="1"/>
      <c r="F102" s="1"/>
      <c r="G102" s="26"/>
      <c r="P102" s="28"/>
    </row>
    <row r="103" spans="1:16" s="27" customFormat="1" ht="15">
      <c r="A103" s="63"/>
      <c r="B103" s="64"/>
      <c r="C103" s="1"/>
      <c r="D103" s="1"/>
      <c r="E103" s="1"/>
      <c r="F103" s="1"/>
      <c r="G103" s="26"/>
      <c r="P103" s="28"/>
    </row>
    <row r="104" spans="1:16" s="27" customFormat="1" ht="15">
      <c r="A104" s="63"/>
      <c r="B104" s="64"/>
      <c r="C104" s="1"/>
      <c r="D104" s="1"/>
      <c r="E104" s="1"/>
      <c r="F104" s="1"/>
      <c r="G104" s="26"/>
      <c r="P104" s="28"/>
    </row>
    <row r="105" spans="1:16" s="27" customFormat="1" ht="15">
      <c r="A105" s="63"/>
      <c r="B105" s="64"/>
      <c r="C105" s="1"/>
      <c r="D105" s="1"/>
      <c r="E105" s="1"/>
      <c r="F105" s="1"/>
      <c r="G105" s="26"/>
      <c r="P105" s="28"/>
    </row>
    <row r="106" spans="1:16" s="27" customFormat="1" ht="15">
      <c r="A106" s="63"/>
      <c r="B106" s="64"/>
      <c r="C106" s="1"/>
      <c r="D106" s="1"/>
      <c r="E106" s="1"/>
      <c r="F106" s="1"/>
      <c r="G106" s="26"/>
      <c r="P106" s="28"/>
    </row>
    <row r="107" spans="1:16" s="27" customFormat="1" ht="15">
      <c r="A107" s="63"/>
      <c r="B107" s="64"/>
      <c r="C107" s="1"/>
      <c r="D107" s="1"/>
      <c r="E107" s="1"/>
      <c r="F107" s="1"/>
      <c r="G107" s="26"/>
      <c r="P107" s="28"/>
    </row>
    <row r="108" spans="1:16" s="27" customFormat="1" ht="15">
      <c r="A108" s="63"/>
      <c r="B108" s="64"/>
      <c r="C108" s="1"/>
      <c r="D108" s="1"/>
      <c r="E108" s="1"/>
      <c r="F108" s="1"/>
      <c r="G108" s="26"/>
      <c r="P108" s="28"/>
    </row>
    <row r="109" spans="1:16" s="27" customFormat="1" ht="15">
      <c r="A109" s="63"/>
      <c r="B109" s="64"/>
      <c r="C109" s="1"/>
      <c r="D109" s="1"/>
      <c r="E109" s="1"/>
      <c r="F109" s="1"/>
      <c r="G109" s="26"/>
      <c r="P109" s="28"/>
    </row>
    <row r="110" spans="1:16" s="27" customFormat="1" ht="15">
      <c r="A110" s="63"/>
      <c r="B110" s="64"/>
      <c r="C110" s="1"/>
      <c r="D110" s="1"/>
      <c r="E110" s="1"/>
      <c r="F110" s="1"/>
      <c r="G110" s="26"/>
      <c r="P110" s="28"/>
    </row>
    <row r="111" spans="1:16" s="27" customFormat="1" ht="15">
      <c r="A111" s="63"/>
      <c r="B111" s="64"/>
      <c r="C111" s="1"/>
      <c r="D111" s="1"/>
      <c r="E111" s="1"/>
      <c r="F111" s="1"/>
      <c r="G111" s="26"/>
      <c r="P111" s="28"/>
    </row>
    <row r="112" spans="1:16" s="27" customFormat="1" ht="15">
      <c r="A112" s="63"/>
      <c r="B112" s="64"/>
      <c r="C112" s="1"/>
      <c r="D112" s="1"/>
      <c r="E112" s="1"/>
      <c r="F112" s="1"/>
      <c r="G112" s="26"/>
      <c r="P112" s="28"/>
    </row>
    <row r="113" spans="1:16" s="27" customFormat="1" ht="15">
      <c r="A113" s="63"/>
      <c r="B113" s="64"/>
      <c r="C113" s="1"/>
      <c r="D113" s="1"/>
      <c r="E113" s="1"/>
      <c r="F113" s="1"/>
      <c r="G113" s="26"/>
      <c r="P113" s="28"/>
    </row>
    <row r="114" spans="1:16" s="27" customFormat="1" ht="15">
      <c r="A114" s="63"/>
      <c r="B114" s="64"/>
      <c r="C114" s="1"/>
      <c r="D114" s="1"/>
      <c r="E114" s="1"/>
      <c r="F114" s="1"/>
      <c r="G114" s="26"/>
      <c r="P114" s="28"/>
    </row>
    <row r="115" spans="1:16" s="27" customFormat="1" ht="15">
      <c r="A115" s="63"/>
      <c r="B115" s="64"/>
      <c r="C115" s="1"/>
      <c r="D115" s="1"/>
      <c r="E115" s="1"/>
      <c r="F115" s="1"/>
      <c r="G115" s="26"/>
      <c r="P115" s="28"/>
    </row>
    <row r="116" spans="1:16" s="27" customFormat="1" ht="15">
      <c r="A116" s="63"/>
      <c r="B116" s="64"/>
      <c r="C116" s="1"/>
      <c r="D116" s="1"/>
      <c r="E116" s="1"/>
      <c r="F116" s="1"/>
      <c r="G116" s="26"/>
      <c r="P116" s="28"/>
    </row>
    <row r="117" spans="1:16" s="27" customFormat="1" ht="15">
      <c r="A117" s="63"/>
      <c r="B117" s="64"/>
      <c r="C117" s="1"/>
      <c r="D117" s="1"/>
      <c r="E117" s="1"/>
      <c r="F117" s="1"/>
      <c r="G117" s="26"/>
      <c r="P117" s="28"/>
    </row>
    <row r="118" spans="1:16" s="27" customFormat="1" ht="15">
      <c r="A118" s="63"/>
      <c r="B118" s="64"/>
      <c r="C118" s="1"/>
      <c r="D118" s="1"/>
      <c r="E118" s="1"/>
      <c r="F118" s="1"/>
      <c r="G118" s="26"/>
      <c r="P118" s="28"/>
    </row>
    <row r="119" spans="1:16" s="27" customFormat="1" ht="15">
      <c r="A119" s="63"/>
      <c r="B119" s="64"/>
      <c r="C119" s="1"/>
      <c r="D119" s="1"/>
      <c r="E119" s="1"/>
      <c r="F119" s="1"/>
      <c r="G119" s="26"/>
      <c r="P119" s="28"/>
    </row>
    <row r="120" spans="1:16" s="27" customFormat="1" ht="15">
      <c r="A120" s="63"/>
      <c r="B120" s="64"/>
      <c r="C120" s="1"/>
      <c r="D120" s="1"/>
      <c r="E120" s="1"/>
      <c r="F120" s="1"/>
      <c r="G120" s="26"/>
      <c r="P120" s="28"/>
    </row>
    <row r="121" spans="1:16" s="27" customFormat="1" ht="15">
      <c r="A121" s="63"/>
      <c r="B121" s="64"/>
      <c r="C121" s="1"/>
      <c r="D121" s="1"/>
      <c r="E121" s="1"/>
      <c r="F121" s="1"/>
      <c r="G121" s="26"/>
      <c r="P121" s="28"/>
    </row>
    <row r="122" spans="1:16" s="27" customFormat="1" ht="15">
      <c r="A122" s="63"/>
      <c r="B122" s="64"/>
      <c r="C122" s="1"/>
      <c r="D122" s="1"/>
      <c r="E122" s="1"/>
      <c r="F122" s="1"/>
      <c r="G122" s="26"/>
      <c r="P122" s="28"/>
    </row>
    <row r="123" spans="1:16" s="27" customFormat="1" ht="15">
      <c r="A123" s="63"/>
      <c r="B123" s="64"/>
      <c r="C123" s="1"/>
      <c r="D123" s="1"/>
      <c r="E123" s="1"/>
      <c r="F123" s="1"/>
      <c r="G123" s="26"/>
      <c r="P123" s="28"/>
    </row>
    <row r="124" spans="1:16" s="27" customFormat="1" ht="15">
      <c r="A124" s="63"/>
      <c r="B124" s="64"/>
      <c r="C124" s="1"/>
      <c r="D124" s="1"/>
      <c r="E124" s="1"/>
      <c r="F124" s="1"/>
      <c r="G124" s="26"/>
      <c r="P124" s="28"/>
    </row>
    <row r="125" spans="1:16" s="27" customFormat="1" ht="15">
      <c r="A125" s="63"/>
      <c r="B125" s="64"/>
      <c r="C125" s="1"/>
      <c r="D125" s="1"/>
      <c r="E125" s="1"/>
      <c r="F125" s="1"/>
      <c r="G125" s="26"/>
      <c r="P125" s="28"/>
    </row>
    <row r="126" spans="1:16" s="27" customFormat="1" ht="15">
      <c r="A126" s="63"/>
      <c r="B126" s="64"/>
      <c r="C126" s="1"/>
      <c r="D126" s="1"/>
      <c r="E126" s="1"/>
      <c r="F126" s="1"/>
      <c r="G126" s="26"/>
      <c r="P126" s="28"/>
    </row>
    <row r="127" spans="1:16" s="27" customFormat="1" ht="15">
      <c r="A127" s="63"/>
      <c r="B127" s="64"/>
      <c r="C127" s="1"/>
      <c r="D127" s="1"/>
      <c r="E127" s="1"/>
      <c r="F127" s="1"/>
      <c r="G127" s="26"/>
      <c r="P127" s="28"/>
    </row>
    <row r="128" spans="1:16" s="27" customFormat="1" ht="15">
      <c r="A128" s="63"/>
      <c r="B128" s="64"/>
      <c r="C128" s="1"/>
      <c r="D128" s="1"/>
      <c r="E128" s="1"/>
      <c r="F128" s="1"/>
      <c r="G128" s="26"/>
      <c r="P128" s="28"/>
    </row>
    <row r="129" spans="1:16" s="27" customFormat="1" ht="15">
      <c r="A129" s="63"/>
      <c r="B129" s="64"/>
      <c r="C129" s="1"/>
      <c r="D129" s="1"/>
      <c r="E129" s="1"/>
      <c r="F129" s="1"/>
      <c r="G129" s="26"/>
      <c r="P129" s="28"/>
    </row>
    <row r="130" spans="1:16" s="27" customFormat="1" ht="15">
      <c r="A130" s="63"/>
      <c r="B130" s="64"/>
      <c r="C130" s="1"/>
      <c r="D130" s="1"/>
      <c r="E130" s="1"/>
      <c r="F130" s="1"/>
      <c r="G130" s="26"/>
      <c r="P130" s="28"/>
    </row>
    <row r="131" spans="1:16" s="27" customFormat="1" ht="15">
      <c r="A131" s="63"/>
      <c r="B131" s="64"/>
      <c r="C131" s="1"/>
      <c r="D131" s="1"/>
      <c r="E131" s="1"/>
      <c r="F131" s="1"/>
      <c r="G131" s="26"/>
      <c r="P131" s="28"/>
    </row>
    <row r="132" spans="1:16" s="27" customFormat="1" ht="15">
      <c r="A132" s="63"/>
      <c r="B132" s="64"/>
      <c r="C132" s="1"/>
      <c r="D132" s="1"/>
      <c r="E132" s="1"/>
      <c r="F132" s="1"/>
      <c r="G132" s="26"/>
      <c r="P132" s="28"/>
    </row>
    <row r="133" spans="1:16" s="27" customFormat="1" ht="15">
      <c r="A133" s="63"/>
      <c r="B133" s="64"/>
      <c r="C133" s="1"/>
      <c r="D133" s="1"/>
      <c r="E133" s="1"/>
      <c r="F133" s="1"/>
      <c r="G133" s="26"/>
      <c r="P133" s="28"/>
    </row>
    <row r="134" spans="1:16" s="27" customFormat="1" ht="15">
      <c r="A134" s="63"/>
      <c r="B134" s="64"/>
      <c r="C134" s="1"/>
      <c r="D134" s="1"/>
      <c r="E134" s="1"/>
      <c r="F134" s="1"/>
      <c r="G134" s="26"/>
      <c r="P134" s="28"/>
    </row>
    <row r="135" spans="1:16" s="27" customFormat="1" ht="15">
      <c r="A135" s="63"/>
      <c r="B135" s="64"/>
      <c r="C135" s="1"/>
      <c r="D135" s="1"/>
      <c r="E135" s="1"/>
      <c r="F135" s="1"/>
      <c r="G135" s="26"/>
      <c r="P135" s="28"/>
    </row>
    <row r="136" spans="1:16" s="27" customFormat="1" ht="15">
      <c r="A136" s="63"/>
      <c r="B136" s="64"/>
      <c r="C136" s="1"/>
      <c r="D136" s="1"/>
      <c r="E136" s="1"/>
      <c r="F136" s="1"/>
      <c r="G136" s="26"/>
      <c r="P136" s="28"/>
    </row>
    <row r="137" spans="1:16" s="27" customFormat="1" ht="15">
      <c r="A137" s="63"/>
      <c r="B137" s="64"/>
      <c r="C137" s="1"/>
      <c r="D137" s="1"/>
      <c r="E137" s="1"/>
      <c r="F137" s="1"/>
      <c r="G137" s="26"/>
      <c r="P137" s="28"/>
    </row>
    <row r="138" spans="1:16" s="27" customFormat="1" ht="15">
      <c r="A138" s="63"/>
      <c r="B138" s="64"/>
      <c r="C138" s="1"/>
      <c r="D138" s="1"/>
      <c r="E138" s="1"/>
      <c r="F138" s="1"/>
      <c r="G138" s="26"/>
      <c r="P138" s="28"/>
    </row>
    <row r="139" spans="1:16" s="27" customFormat="1" ht="15">
      <c r="A139" s="63"/>
      <c r="B139" s="64"/>
      <c r="C139" s="1"/>
      <c r="D139" s="1"/>
      <c r="E139" s="1"/>
      <c r="F139" s="1"/>
      <c r="G139" s="26"/>
      <c r="P139" s="28"/>
    </row>
    <row r="140" spans="1:16" s="27" customFormat="1" ht="15">
      <c r="A140" s="63"/>
      <c r="B140" s="64"/>
      <c r="C140" s="1"/>
      <c r="D140" s="1"/>
      <c r="E140" s="1"/>
      <c r="F140" s="1"/>
      <c r="G140" s="26"/>
      <c r="P140" s="28"/>
    </row>
    <row r="141" spans="1:16" s="27" customFormat="1" ht="15">
      <c r="A141" s="63"/>
      <c r="B141" s="64"/>
      <c r="C141" s="1"/>
      <c r="D141" s="1"/>
      <c r="E141" s="1"/>
      <c r="F141" s="1"/>
      <c r="G141" s="26"/>
      <c r="P141" s="28"/>
    </row>
    <row r="142" spans="1:16" s="27" customFormat="1" ht="15">
      <c r="A142" s="63"/>
      <c r="B142" s="64"/>
      <c r="C142" s="1"/>
      <c r="D142" s="1"/>
      <c r="E142" s="1"/>
      <c r="F142" s="1"/>
      <c r="G142" s="26"/>
      <c r="P142" s="28"/>
    </row>
    <row r="143" spans="1:16" s="27" customFormat="1" ht="15">
      <c r="A143" s="63"/>
      <c r="B143" s="64"/>
      <c r="C143" s="1"/>
      <c r="D143" s="1"/>
      <c r="E143" s="1"/>
      <c r="F143" s="1"/>
      <c r="G143" s="26"/>
      <c r="P143" s="28"/>
    </row>
    <row r="144" spans="1:16" s="27" customFormat="1" ht="15">
      <c r="A144" s="63"/>
      <c r="B144" s="64"/>
      <c r="C144" s="1"/>
      <c r="D144" s="1"/>
      <c r="E144" s="1"/>
      <c r="F144" s="1"/>
      <c r="G144" s="26"/>
      <c r="P144" s="28"/>
    </row>
    <row r="145" spans="1:16" s="27" customFormat="1" ht="15">
      <c r="A145" s="63"/>
      <c r="B145" s="64"/>
      <c r="C145" s="1"/>
      <c r="D145" s="1"/>
      <c r="E145" s="1"/>
      <c r="F145" s="1"/>
      <c r="G145" s="26"/>
      <c r="P145" s="28"/>
    </row>
  </sheetData>
  <sheetProtection/>
  <mergeCells count="13">
    <mergeCell ref="C4:C5"/>
    <mergeCell ref="F4:F5"/>
    <mergeCell ref="A6:F6"/>
    <mergeCell ref="A43:F43"/>
    <mergeCell ref="D4:D5"/>
    <mergeCell ref="E4:E5"/>
    <mergeCell ref="A93:F93"/>
    <mergeCell ref="A2:F2"/>
    <mergeCell ref="A51:A53"/>
    <mergeCell ref="E3:F3"/>
    <mergeCell ref="A3:C3"/>
    <mergeCell ref="A4:A5"/>
    <mergeCell ref="B4:B5"/>
  </mergeCells>
  <printOptions/>
  <pageMargins left="0.7874015748031497" right="0.3937007874015748" top="0.7874015748031497" bottom="0.7874015748031497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</dc:creator>
  <cp:keywords/>
  <dc:description/>
  <cp:lastModifiedBy>Melnikova</cp:lastModifiedBy>
  <cp:lastPrinted>2023-04-26T02:58:20Z</cp:lastPrinted>
  <dcterms:created xsi:type="dcterms:W3CDTF">2004-09-11T05:05:19Z</dcterms:created>
  <dcterms:modified xsi:type="dcterms:W3CDTF">2023-07-24T09:36:56Z</dcterms:modified>
  <cp:category/>
  <cp:version/>
  <cp:contentType/>
  <cp:contentStatus/>
</cp:coreProperties>
</file>