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" yWindow="65521" windowWidth="11025" windowHeight="12735" activeTab="0"/>
  </bookViews>
  <sheets>
    <sheet name="исполнение" sheetId="1" r:id="rId1"/>
  </sheets>
  <definedNames>
    <definedName name="_xlnm.Print_Titles" localSheetId="0">'исполнение'!$5:$6</definedName>
    <definedName name="_xlnm.Print_Area" localSheetId="0">'исполнение'!$A$1:$F$89</definedName>
  </definedNames>
  <calcPr fullCalcOnLoad="1"/>
</workbook>
</file>

<file path=xl/sharedStrings.xml><?xml version="1.0" encoding="utf-8"?>
<sst xmlns="http://schemas.openxmlformats.org/spreadsheetml/2006/main" count="170" uniqueCount="169">
  <si>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</si>
  <si>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</si>
  <si>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</si>
  <si>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</si>
  <si>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</si>
  <si>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</si>
  <si>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Коды бюджетной  классификации РФ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</si>
  <si>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</si>
  <si>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</si>
  <si>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</si>
  <si>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</si>
  <si>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</si>
  <si>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</si>
  <si>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</si>
  <si>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</si>
  <si>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</si>
  <si>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</si>
  <si>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</si>
  <si>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</si>
  <si>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</si>
  <si>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</si>
  <si>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</si>
  <si>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</si>
  <si>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</si>
  <si>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</si>
  <si>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</si>
  <si>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</si>
  <si>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</si>
  <si>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</si>
  <si>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</si>
  <si>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</si>
  <si>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</si>
  <si>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</si>
  <si>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</si>
  <si>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</si>
  <si>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</si>
  <si>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</si>
  <si>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</si>
  <si>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</si>
  <si>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</si>
  <si>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</si>
  <si>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</si>
  <si>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</si>
  <si>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</si>
  <si>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</si>
  <si>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</si>
  <si>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</si>
  <si>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</si>
  <si>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</si>
  <si>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</si>
  <si>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</si>
  <si>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</si>
  <si>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</si>
  <si>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</si>
  <si>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</si>
  <si>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</si>
  <si>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</si>
  <si>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</si>
  <si>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</si>
  <si>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</si>
  <si>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</si>
  <si>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</si>
  <si>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</si>
  <si>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</si>
  <si>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</si>
  <si>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</si>
  <si>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</si>
  <si>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</si>
  <si>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</si>
  <si>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</si>
  <si>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</si>
  <si>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</si>
  <si>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</si>
  <si>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</si>
  <si>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</si>
  <si>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</si>
  <si>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</si>
  <si>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рублей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</si>
  <si>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</si>
  <si>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</si>
  <si>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</si>
  <si>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</si>
  <si>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</si>
  <si>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</si>
  <si>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</si>
  <si>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</si>
  <si>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</si>
  <si>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</si>
  <si>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</si>
  <si>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</si>
  <si>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</si>
  <si>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</si>
  <si>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</si>
  <si>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</si>
  <si>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</si>
  <si>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</si>
  <si>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</si>
  <si>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</si>
  <si>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</si>
  <si>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</si>
  <si>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</si>
  <si>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</si>
  <si>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</si>
  <si>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</si>
  <si>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</si>
  <si>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</si>
  <si>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</si>
  <si>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</si>
  <si>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</si>
  <si>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</si>
  <si>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</si>
  <si>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</si>
  <si>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</si>
  <si>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</si>
  <si>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</si>
  <si>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</si>
  <si>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</si>
  <si>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</si>
  <si>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</si>
  <si>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</si>
  <si>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</si>
  <si>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</si>
  <si>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</si>
  <si>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</si>
  <si>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</si>
  <si>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</si>
  <si>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</si>
  <si>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</si>
  <si>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</si>
  <si>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</si>
  <si>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</si>
  <si>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</si>
  <si>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</si>
  <si>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</si>
  <si>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</si>
  <si>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</si>
  <si>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</si>
  <si>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</si>
  <si>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</si>
  <si>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</si>
  <si>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</si>
  <si>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</si>
  <si>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</si>
  <si>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</si>
  <si>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</si>
  <si>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</si>
  <si>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</si>
  <si>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</si>
  <si>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</si>
  <si>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</si>
  <si>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</si>
  <si>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</si>
  <si>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</si>
  <si>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</si>
  <si>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</si>
  <si>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</si>
  <si>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</si>
  <si>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</si>
  <si>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</si>
  <si>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</si>
  <si>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</si>
  <si>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</si>
  <si>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</si>
  <si>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</si>
  <si>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</si>
  <si>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 xml:space="preserve">Информация об исполнении бюджета </t>
  </si>
  <si>
    <t xml:space="preserve"> муниципального образования "Парабельский район" за I полугодие 2022 года</t>
  </si>
  <si>
    <t>План на                             I полугодие</t>
  </si>
  <si>
    <t>% исполнения плана                                        I полугодия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</si>
</sst>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47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180" fontId="3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0" fontId="7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86" fontId="10" fillId="0" borderId="10" xfId="0" applyNumberFormat="1" applyFont="1" applyFill="1" applyBorder="1" applyAlignment="1">
      <alignment horizontal="right" vertical="center" wrapText="1"/>
    </xf>
    <xf numFmtId="186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186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186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32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lef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wrapText="1"/>
    </xf>
    <xf numFmtId="186" fontId="10" fillId="0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187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32" borderId="10" xfId="0" applyNumberFormat="1" applyFont="1" applyFill="1" applyBorder="1" applyAlignment="1" applyProtection="1">
      <alignment horizontal="left" vertical="center" wrapText="1"/>
      <protection/>
    </xf>
    <xf numFmtId="4" fontId="11" fillId="32" borderId="10" xfId="0" applyNumberFormat="1" applyFont="1" applyFill="1" applyBorder="1" applyAlignment="1" applyProtection="1">
      <alignment horizontal="right" vertical="center" wrapText="1"/>
      <protection/>
    </xf>
    <xf numFmtId="186" fontId="11" fillId="32" borderId="10" xfId="0" applyNumberFormat="1" applyFont="1" applyFill="1" applyBorder="1" applyAlignment="1">
      <alignment horizontal="right" vertical="center" wrapText="1"/>
    </xf>
    <xf numFmtId="186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center" vertical="center" wrapText="1"/>
    </xf>
    <xf numFmtId="186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86" fontId="1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75" zoomScaleSheetLayoutView="75" zoomScalePageLayoutView="0" workbookViewId="0" topLeftCell="A1">
      <pane ySplit="7" topLeftCell="A40" activePane="bottomLeft" state="frozen"/>
      <selection pane="topLeft" activeCell="A1" sqref="A1"/>
      <selection pane="bottomLeft" activeCell="M45" sqref="M45"/>
    </sheetView>
  </sheetViews>
  <sheetFormatPr defaultColWidth="9.00390625" defaultRowHeight="12.75"/>
  <cols>
    <col min="1" max="1" width="25.125" style="3" customWidth="1"/>
    <col min="2" max="2" width="34.75390625" style="4" customWidth="1"/>
    <col min="3" max="5" width="16.00390625" style="11" customWidth="1"/>
    <col min="6" max="6" width="15.25390625" style="1" customWidth="1"/>
    <col min="7" max="7" width="17.25390625" style="7" customWidth="1"/>
    <col min="11" max="11" width="9.125" style="2" customWidth="1"/>
  </cols>
  <sheetData>
    <row r="1" spans="1:6" ht="15.75">
      <c r="A1" s="52" t="s">
        <v>165</v>
      </c>
      <c r="B1" s="52"/>
      <c r="C1" s="52"/>
      <c r="D1" s="52"/>
      <c r="E1" s="52"/>
      <c r="F1" s="52"/>
    </row>
    <row r="2" spans="1:6" ht="15.75">
      <c r="A2" s="52" t="s">
        <v>166</v>
      </c>
      <c r="B2" s="52"/>
      <c r="C2" s="52"/>
      <c r="D2" s="52"/>
      <c r="E2" s="52"/>
      <c r="F2" s="52"/>
    </row>
    <row r="3" spans="1:6" ht="15.75">
      <c r="A3" s="38"/>
      <c r="B3" s="39"/>
      <c r="C3" s="40"/>
      <c r="D3" s="40"/>
      <c r="E3" s="40"/>
      <c r="F3" s="41"/>
    </row>
    <row r="4" spans="1:7" ht="15.75" customHeight="1">
      <c r="A4" s="57"/>
      <c r="B4" s="57"/>
      <c r="C4" s="57"/>
      <c r="D4" s="21"/>
      <c r="E4" s="56" t="s">
        <v>77</v>
      </c>
      <c r="F4" s="56"/>
      <c r="G4" s="8"/>
    </row>
    <row r="5" spans="1:7" ht="16.5" customHeight="1">
      <c r="A5" s="58" t="s">
        <v>6</v>
      </c>
      <c r="B5" s="59" t="s">
        <v>4</v>
      </c>
      <c r="C5" s="60" t="s">
        <v>2</v>
      </c>
      <c r="D5" s="60" t="s">
        <v>167</v>
      </c>
      <c r="E5" s="60" t="s">
        <v>3</v>
      </c>
      <c r="F5" s="58" t="s">
        <v>168</v>
      </c>
      <c r="G5" s="9"/>
    </row>
    <row r="6" spans="1:7" ht="30.75" customHeight="1">
      <c r="A6" s="58"/>
      <c r="B6" s="59"/>
      <c r="C6" s="60"/>
      <c r="D6" s="60"/>
      <c r="E6" s="60"/>
      <c r="F6" s="58"/>
      <c r="G6" s="9"/>
    </row>
    <row r="7" spans="1:11" s="13" customFormat="1" ht="15.75">
      <c r="A7" s="61" t="s">
        <v>79</v>
      </c>
      <c r="B7" s="61"/>
      <c r="C7" s="61"/>
      <c r="D7" s="61"/>
      <c r="E7" s="61"/>
      <c r="F7" s="61"/>
      <c r="G7" s="12"/>
      <c r="K7" s="14"/>
    </row>
    <row r="8" spans="1:11" s="18" customFormat="1" ht="31.5">
      <c r="A8" s="43" t="s">
        <v>91</v>
      </c>
      <c r="B8" s="44" t="s">
        <v>67</v>
      </c>
      <c r="C8" s="29">
        <f>C9+C11+C13+C17+C19+C21+C22+C24+C26+C29</f>
        <v>241247200</v>
      </c>
      <c r="D8" s="29">
        <f>D9+D11+D13+D17+D19+D21+D22+D24+D26+D29</f>
        <v>133481900</v>
      </c>
      <c r="E8" s="29">
        <f>E9+E11+E13+E17+E19+E21+E22+E24+E26+E29</f>
        <v>150255639.10000002</v>
      </c>
      <c r="F8" s="25">
        <f aca="true" t="shared" si="0" ref="F8:F21">E8/D8*100</f>
        <v>112.56630232263703</v>
      </c>
      <c r="G8" s="15"/>
      <c r="K8" s="19"/>
    </row>
    <row r="9" spans="1:11" s="18" customFormat="1" ht="31.5">
      <c r="A9" s="43" t="s">
        <v>92</v>
      </c>
      <c r="B9" s="44" t="s">
        <v>93</v>
      </c>
      <c r="C9" s="29">
        <f>C10</f>
        <v>181166200</v>
      </c>
      <c r="D9" s="29">
        <f>D10</f>
        <v>95900000</v>
      </c>
      <c r="E9" s="29">
        <f>E10</f>
        <v>91665212.72</v>
      </c>
      <c r="F9" s="25">
        <f t="shared" si="0"/>
        <v>95.5841634202294</v>
      </c>
      <c r="G9" s="15"/>
      <c r="K9" s="19"/>
    </row>
    <row r="10" spans="1:11" s="16" customFormat="1" ht="15.75">
      <c r="A10" s="45" t="s">
        <v>94</v>
      </c>
      <c r="B10" s="46" t="s">
        <v>95</v>
      </c>
      <c r="C10" s="27">
        <v>181166200</v>
      </c>
      <c r="D10" s="27">
        <v>95900000</v>
      </c>
      <c r="E10" s="27">
        <v>91665212.72</v>
      </c>
      <c r="F10" s="28">
        <f t="shared" si="0"/>
        <v>95.5841634202294</v>
      </c>
      <c r="G10" s="20"/>
      <c r="K10" s="17"/>
    </row>
    <row r="11" spans="1:11" s="18" customFormat="1" ht="78.75">
      <c r="A11" s="43" t="s">
        <v>96</v>
      </c>
      <c r="B11" s="44" t="s">
        <v>97</v>
      </c>
      <c r="C11" s="29">
        <f>C12</f>
        <v>9109000</v>
      </c>
      <c r="D11" s="29">
        <f>D12</f>
        <v>4231600</v>
      </c>
      <c r="E11" s="29">
        <f>E12</f>
        <v>4859033.84</v>
      </c>
      <c r="F11" s="25">
        <f t="shared" si="0"/>
        <v>114.82734284904055</v>
      </c>
      <c r="G11" s="15"/>
      <c r="K11" s="19"/>
    </row>
    <row r="12" spans="1:11" s="16" customFormat="1" ht="63">
      <c r="A12" s="45" t="s">
        <v>98</v>
      </c>
      <c r="B12" s="46" t="s">
        <v>66</v>
      </c>
      <c r="C12" s="27">
        <v>9109000</v>
      </c>
      <c r="D12" s="27">
        <v>4231600</v>
      </c>
      <c r="E12" s="27">
        <v>4859033.84</v>
      </c>
      <c r="F12" s="28">
        <f t="shared" si="0"/>
        <v>114.82734284904055</v>
      </c>
      <c r="G12" s="20"/>
      <c r="K12" s="17"/>
    </row>
    <row r="13" spans="1:11" s="18" customFormat="1" ht="31.5">
      <c r="A13" s="43" t="s">
        <v>99</v>
      </c>
      <c r="B13" s="44" t="s">
        <v>100</v>
      </c>
      <c r="C13" s="29">
        <f>C14+C15+C16</f>
        <v>9198000</v>
      </c>
      <c r="D13" s="29">
        <f>D14+D15+D16</f>
        <v>5054000</v>
      </c>
      <c r="E13" s="29">
        <f>E14+E15+E16</f>
        <v>4735709.37</v>
      </c>
      <c r="F13" s="25">
        <f t="shared" si="0"/>
        <v>93.70220360110804</v>
      </c>
      <c r="G13" s="15"/>
      <c r="K13" s="19"/>
    </row>
    <row r="14" spans="1:11" s="16" customFormat="1" ht="47.25">
      <c r="A14" s="45" t="s">
        <v>101</v>
      </c>
      <c r="B14" s="46" t="s">
        <v>63</v>
      </c>
      <c r="C14" s="27">
        <v>4476300</v>
      </c>
      <c r="D14" s="27">
        <v>2519000</v>
      </c>
      <c r="E14" s="27">
        <v>2872929.37</v>
      </c>
      <c r="F14" s="28">
        <f t="shared" si="0"/>
        <v>114.05039182215164</v>
      </c>
      <c r="G14" s="20"/>
      <c r="K14" s="17"/>
    </row>
    <row r="15" spans="1:11" s="16" customFormat="1" ht="47.25">
      <c r="A15" s="45" t="s">
        <v>102</v>
      </c>
      <c r="B15" s="46" t="s">
        <v>1</v>
      </c>
      <c r="C15" s="27">
        <v>10000</v>
      </c>
      <c r="D15" s="27">
        <v>5000</v>
      </c>
      <c r="E15" s="27">
        <v>50823.99</v>
      </c>
      <c r="F15" s="28">
        <f t="shared" si="0"/>
        <v>1016.4798</v>
      </c>
      <c r="G15" s="20"/>
      <c r="K15" s="17"/>
    </row>
    <row r="16" spans="1:11" s="16" customFormat="1" ht="47.25">
      <c r="A16" s="45" t="s">
        <v>103</v>
      </c>
      <c r="B16" s="46" t="s">
        <v>64</v>
      </c>
      <c r="C16" s="27">
        <v>4711700</v>
      </c>
      <c r="D16" s="27">
        <v>2530000</v>
      </c>
      <c r="E16" s="27">
        <v>1811956.01</v>
      </c>
      <c r="F16" s="28">
        <f t="shared" si="0"/>
        <v>71.61881462450593</v>
      </c>
      <c r="G16" s="20"/>
      <c r="K16" s="17"/>
    </row>
    <row r="17" spans="1:11" s="18" customFormat="1" ht="15.75">
      <c r="A17" s="43" t="s">
        <v>104</v>
      </c>
      <c r="B17" s="44" t="s">
        <v>105</v>
      </c>
      <c r="C17" s="29">
        <f>C18</f>
        <v>5000</v>
      </c>
      <c r="D17" s="29">
        <f>D18</f>
        <v>2500</v>
      </c>
      <c r="E17" s="29">
        <f>E18</f>
        <v>24811</v>
      </c>
      <c r="F17" s="25">
        <f t="shared" si="0"/>
        <v>992.44</v>
      </c>
      <c r="G17" s="15"/>
      <c r="K17" s="19"/>
    </row>
    <row r="18" spans="1:11" s="16" customFormat="1" ht="15.75">
      <c r="A18" s="45" t="s">
        <v>106</v>
      </c>
      <c r="B18" s="46" t="s">
        <v>47</v>
      </c>
      <c r="C18" s="27">
        <v>5000</v>
      </c>
      <c r="D18" s="27">
        <v>2500</v>
      </c>
      <c r="E18" s="27">
        <v>24811</v>
      </c>
      <c r="F18" s="28">
        <f t="shared" si="0"/>
        <v>992.44</v>
      </c>
      <c r="G18" s="20"/>
      <c r="K18" s="17"/>
    </row>
    <row r="19" spans="1:11" s="18" customFormat="1" ht="63">
      <c r="A19" s="43" t="s">
        <v>107</v>
      </c>
      <c r="B19" s="44" t="s">
        <v>108</v>
      </c>
      <c r="C19" s="29">
        <f>C20</f>
        <v>104100</v>
      </c>
      <c r="D19" s="29">
        <f>D20</f>
        <v>52200</v>
      </c>
      <c r="E19" s="29">
        <f>E20</f>
        <v>5366.75</v>
      </c>
      <c r="F19" s="25">
        <f t="shared" si="0"/>
        <v>10.281130268199233</v>
      </c>
      <c r="G19" s="15"/>
      <c r="K19" s="19"/>
    </row>
    <row r="20" spans="1:11" s="16" customFormat="1" ht="31.5">
      <c r="A20" s="45" t="s">
        <v>109</v>
      </c>
      <c r="B20" s="46" t="s">
        <v>110</v>
      </c>
      <c r="C20" s="27">
        <v>104100</v>
      </c>
      <c r="D20" s="27">
        <v>52200</v>
      </c>
      <c r="E20" s="27">
        <v>5366.75</v>
      </c>
      <c r="F20" s="28">
        <f t="shared" si="0"/>
        <v>10.281130268199233</v>
      </c>
      <c r="G20" s="20"/>
      <c r="K20" s="17"/>
    </row>
    <row r="21" spans="1:11" s="18" customFormat="1" ht="31.5">
      <c r="A21" s="43" t="s">
        <v>111</v>
      </c>
      <c r="B21" s="44" t="s">
        <v>112</v>
      </c>
      <c r="C21" s="29">
        <v>1175000</v>
      </c>
      <c r="D21" s="29">
        <v>612000</v>
      </c>
      <c r="E21" s="29">
        <v>574931.19</v>
      </c>
      <c r="F21" s="25">
        <f t="shared" si="0"/>
        <v>93.94300490196078</v>
      </c>
      <c r="G21" s="15"/>
      <c r="K21" s="19"/>
    </row>
    <row r="22" spans="1:11" s="18" customFormat="1" ht="110.25">
      <c r="A22" s="43" t="s">
        <v>113</v>
      </c>
      <c r="B22" s="44" t="s">
        <v>114</v>
      </c>
      <c r="C22" s="29">
        <f>C23</f>
        <v>2378800</v>
      </c>
      <c r="D22" s="29">
        <f>D23</f>
        <v>1143500</v>
      </c>
      <c r="E22" s="29">
        <f>E23</f>
        <v>1001270.53</v>
      </c>
      <c r="F22" s="25">
        <f>E22/D22*100</f>
        <v>87.56191779623961</v>
      </c>
      <c r="G22" s="15"/>
      <c r="K22" s="19"/>
    </row>
    <row r="23" spans="1:11" s="16" customFormat="1" ht="189">
      <c r="A23" s="45" t="s">
        <v>115</v>
      </c>
      <c r="B23" s="47" t="s">
        <v>116</v>
      </c>
      <c r="C23" s="27">
        <v>2378800</v>
      </c>
      <c r="D23" s="27">
        <v>1143500</v>
      </c>
      <c r="E23" s="27">
        <v>1001270.53</v>
      </c>
      <c r="F23" s="28">
        <f>E23/D23*100</f>
        <v>87.56191779623961</v>
      </c>
      <c r="G23" s="20"/>
      <c r="K23" s="17"/>
    </row>
    <row r="24" spans="1:11" s="18" customFormat="1" ht="47.25">
      <c r="A24" s="43" t="s">
        <v>117</v>
      </c>
      <c r="B24" s="44" t="s">
        <v>118</v>
      </c>
      <c r="C24" s="29">
        <f>C25</f>
        <v>34648500</v>
      </c>
      <c r="D24" s="29">
        <f>D25</f>
        <v>26104000</v>
      </c>
      <c r="E24" s="29">
        <f>E25</f>
        <v>47037708.95</v>
      </c>
      <c r="F24" s="25">
        <f aca="true" t="shared" si="1" ref="F24:F29">E24/D24*100</f>
        <v>180.1934912273981</v>
      </c>
      <c r="G24" s="15"/>
      <c r="K24" s="19"/>
    </row>
    <row r="25" spans="1:11" s="16" customFormat="1" ht="31.5">
      <c r="A25" s="45" t="s">
        <v>119</v>
      </c>
      <c r="B25" s="46" t="s">
        <v>120</v>
      </c>
      <c r="C25" s="27">
        <v>34648500</v>
      </c>
      <c r="D25" s="27">
        <v>26104000</v>
      </c>
      <c r="E25" s="27">
        <v>47037708.95</v>
      </c>
      <c r="F25" s="28">
        <f t="shared" si="1"/>
        <v>180.1934912273981</v>
      </c>
      <c r="G25" s="20"/>
      <c r="K25" s="17"/>
    </row>
    <row r="26" spans="1:11" s="18" customFormat="1" ht="63">
      <c r="A26" s="43" t="s">
        <v>121</v>
      </c>
      <c r="B26" s="44" t="s">
        <v>122</v>
      </c>
      <c r="C26" s="29">
        <f>C27+C28</f>
        <v>2742600</v>
      </c>
      <c r="D26" s="29">
        <f>D27+D28</f>
        <v>62000</v>
      </c>
      <c r="E26" s="29">
        <f>E27+E28</f>
        <v>48964.85</v>
      </c>
      <c r="F26" s="25">
        <f t="shared" si="1"/>
        <v>78.97556451612903</v>
      </c>
      <c r="G26" s="15"/>
      <c r="K26" s="19"/>
    </row>
    <row r="27" spans="1:11" s="16" customFormat="1" ht="173.25">
      <c r="A27" s="45" t="s">
        <v>123</v>
      </c>
      <c r="B27" s="47" t="s">
        <v>124</v>
      </c>
      <c r="C27" s="27">
        <v>2562000</v>
      </c>
      <c r="D27" s="27">
        <v>0</v>
      </c>
      <c r="E27" s="27">
        <v>0</v>
      </c>
      <c r="F27" s="28" t="s">
        <v>90</v>
      </c>
      <c r="G27" s="20"/>
      <c r="K27" s="17"/>
    </row>
    <row r="28" spans="1:11" s="16" customFormat="1" ht="63">
      <c r="A28" s="45" t="s">
        <v>125</v>
      </c>
      <c r="B28" s="46" t="s">
        <v>126</v>
      </c>
      <c r="C28" s="27">
        <v>180600</v>
      </c>
      <c r="D28" s="27">
        <v>62000</v>
      </c>
      <c r="E28" s="27">
        <v>48964.85</v>
      </c>
      <c r="F28" s="28">
        <f t="shared" si="1"/>
        <v>78.97556451612903</v>
      </c>
      <c r="G28" s="20"/>
      <c r="K28" s="17"/>
    </row>
    <row r="29" spans="1:11" s="18" customFormat="1" ht="31.5">
      <c r="A29" s="43" t="s">
        <v>127</v>
      </c>
      <c r="B29" s="44" t="s">
        <v>128</v>
      </c>
      <c r="C29" s="29">
        <v>720000</v>
      </c>
      <c r="D29" s="29">
        <v>320100</v>
      </c>
      <c r="E29" s="29">
        <v>302629.9</v>
      </c>
      <c r="F29" s="25">
        <f t="shared" si="1"/>
        <v>94.54229928147456</v>
      </c>
      <c r="G29" s="15"/>
      <c r="K29" s="19"/>
    </row>
    <row r="30" spans="1:11" s="18" customFormat="1" ht="31.5">
      <c r="A30" s="43" t="s">
        <v>137</v>
      </c>
      <c r="B30" s="44" t="s">
        <v>138</v>
      </c>
      <c r="C30" s="29">
        <f>C31+C36+C37+C39</f>
        <v>683697368.34</v>
      </c>
      <c r="D30" s="29">
        <f>D31+D36+D37+D39</f>
        <v>379273547.31</v>
      </c>
      <c r="E30" s="29">
        <f>E31+E36+E37+E39</f>
        <v>375277517.33</v>
      </c>
      <c r="F30" s="25">
        <f aca="true" t="shared" si="2" ref="F30:F41">E30/D30*100</f>
        <v>98.94639897553049</v>
      </c>
      <c r="G30" s="15"/>
      <c r="K30" s="19"/>
    </row>
    <row r="31" spans="1:11" s="18" customFormat="1" ht="78.75">
      <c r="A31" s="43" t="s">
        <v>139</v>
      </c>
      <c r="B31" s="44" t="s">
        <v>140</v>
      </c>
      <c r="C31" s="29">
        <f>SUM(C32:C35)</f>
        <v>660585342.99</v>
      </c>
      <c r="D31" s="29">
        <f>SUM(D32:D35)</f>
        <v>369111521.96</v>
      </c>
      <c r="E31" s="29">
        <f>SUM(E32:E35)</f>
        <v>365115491.97999996</v>
      </c>
      <c r="F31" s="25">
        <f t="shared" si="2"/>
        <v>98.91739223994394</v>
      </c>
      <c r="G31" s="15"/>
      <c r="K31" s="19"/>
    </row>
    <row r="32" spans="1:11" s="16" customFormat="1" ht="31.5">
      <c r="A32" s="45" t="s">
        <v>141</v>
      </c>
      <c r="B32" s="46" t="s">
        <v>142</v>
      </c>
      <c r="C32" s="27">
        <v>146914100</v>
      </c>
      <c r="D32" s="27">
        <v>75009500</v>
      </c>
      <c r="E32" s="27">
        <v>75009500</v>
      </c>
      <c r="F32" s="28">
        <f t="shared" si="2"/>
        <v>100</v>
      </c>
      <c r="G32" s="20"/>
      <c r="K32" s="17"/>
    </row>
    <row r="33" spans="1:11" s="16" customFormat="1" ht="47.25">
      <c r="A33" s="45" t="s">
        <v>143</v>
      </c>
      <c r="B33" s="46" t="s">
        <v>65</v>
      </c>
      <c r="C33" s="27">
        <v>123378115.79</v>
      </c>
      <c r="D33" s="27">
        <v>62737105.63</v>
      </c>
      <c r="E33" s="27">
        <v>60066809.98</v>
      </c>
      <c r="F33" s="28">
        <f t="shared" si="2"/>
        <v>95.74367414118782</v>
      </c>
      <c r="G33" s="20"/>
      <c r="K33" s="17"/>
    </row>
    <row r="34" spans="1:11" s="16" customFormat="1" ht="47.25">
      <c r="A34" s="45" t="s">
        <v>144</v>
      </c>
      <c r="B34" s="46" t="s">
        <v>145</v>
      </c>
      <c r="C34" s="27">
        <v>347134300</v>
      </c>
      <c r="D34" s="27">
        <v>210180682</v>
      </c>
      <c r="E34" s="27">
        <v>208854947.67</v>
      </c>
      <c r="F34" s="28">
        <f t="shared" si="2"/>
        <v>99.36924063744354</v>
      </c>
      <c r="G34" s="20"/>
      <c r="K34" s="17"/>
    </row>
    <row r="35" spans="1:11" s="16" customFormat="1" ht="31.5">
      <c r="A35" s="45" t="s">
        <v>146</v>
      </c>
      <c r="B35" s="48" t="s">
        <v>5</v>
      </c>
      <c r="C35" s="49">
        <v>43158827.2</v>
      </c>
      <c r="D35" s="49">
        <v>21184234.33</v>
      </c>
      <c r="E35" s="49">
        <v>21184234.33</v>
      </c>
      <c r="F35" s="50">
        <f t="shared" si="2"/>
        <v>100</v>
      </c>
      <c r="G35" s="20"/>
      <c r="K35" s="17"/>
    </row>
    <row r="36" spans="1:11" s="18" customFormat="1" ht="31.5">
      <c r="A36" s="43" t="s">
        <v>147</v>
      </c>
      <c r="B36" s="44" t="s">
        <v>148</v>
      </c>
      <c r="C36" s="29">
        <v>26450000</v>
      </c>
      <c r="D36" s="29">
        <v>13500000</v>
      </c>
      <c r="E36" s="29">
        <v>13500000</v>
      </c>
      <c r="F36" s="25">
        <f t="shared" si="2"/>
        <v>100</v>
      </c>
      <c r="G36" s="15"/>
      <c r="K36" s="19"/>
    </row>
    <row r="37" spans="1:11" s="18" customFormat="1" ht="141.75">
      <c r="A37" s="43" t="s">
        <v>129</v>
      </c>
      <c r="B37" s="44" t="s">
        <v>130</v>
      </c>
      <c r="C37" s="29">
        <f>C38</f>
        <v>82459.66</v>
      </c>
      <c r="D37" s="29">
        <f>D38</f>
        <v>82459.66</v>
      </c>
      <c r="E37" s="29">
        <f>E38</f>
        <v>82459.66</v>
      </c>
      <c r="F37" s="25">
        <f t="shared" si="2"/>
        <v>100</v>
      </c>
      <c r="G37" s="15"/>
      <c r="K37" s="19"/>
    </row>
    <row r="38" spans="1:11" s="16" customFormat="1" ht="173.25">
      <c r="A38" s="45" t="s">
        <v>131</v>
      </c>
      <c r="B38" s="47" t="s">
        <v>132</v>
      </c>
      <c r="C38" s="27">
        <v>82459.66</v>
      </c>
      <c r="D38" s="27">
        <v>82459.66</v>
      </c>
      <c r="E38" s="27">
        <v>82459.66</v>
      </c>
      <c r="F38" s="31">
        <f t="shared" si="2"/>
        <v>100</v>
      </c>
      <c r="G38" s="20"/>
      <c r="K38" s="17"/>
    </row>
    <row r="39" spans="1:11" s="18" customFormat="1" ht="94.5">
      <c r="A39" s="43" t="s">
        <v>133</v>
      </c>
      <c r="B39" s="44" t="s">
        <v>134</v>
      </c>
      <c r="C39" s="29">
        <f>C40</f>
        <v>-3420434.31</v>
      </c>
      <c r="D39" s="29">
        <f>D40</f>
        <v>-3420434.31</v>
      </c>
      <c r="E39" s="29">
        <f>E40</f>
        <v>-3420434.31</v>
      </c>
      <c r="F39" s="25">
        <f t="shared" si="2"/>
        <v>100</v>
      </c>
      <c r="G39" s="15"/>
      <c r="K39" s="19"/>
    </row>
    <row r="40" spans="1:11" s="16" customFormat="1" ht="94.5">
      <c r="A40" s="45" t="s">
        <v>135</v>
      </c>
      <c r="B40" s="46" t="s">
        <v>136</v>
      </c>
      <c r="C40" s="27">
        <v>-3420434.31</v>
      </c>
      <c r="D40" s="27">
        <v>-3420434.31</v>
      </c>
      <c r="E40" s="27">
        <v>-3420434.31</v>
      </c>
      <c r="F40" s="28">
        <f>E40/D40*100</f>
        <v>100</v>
      </c>
      <c r="G40" s="20"/>
      <c r="K40" s="17"/>
    </row>
    <row r="41" spans="1:7" ht="15.75">
      <c r="A41" s="30"/>
      <c r="B41" s="23" t="s">
        <v>0</v>
      </c>
      <c r="C41" s="24">
        <f>SUM(C8+C30)</f>
        <v>924944568.34</v>
      </c>
      <c r="D41" s="24">
        <f>SUM(D8+D30)</f>
        <v>512755447.31</v>
      </c>
      <c r="E41" s="32">
        <f>SUM(E8+E30)</f>
        <v>525533156.43</v>
      </c>
      <c r="F41" s="25">
        <f t="shared" si="2"/>
        <v>102.49196945386616</v>
      </c>
      <c r="G41" s="6"/>
    </row>
    <row r="42" spans="1:7" ht="15.75">
      <c r="A42" s="62" t="s">
        <v>80</v>
      </c>
      <c r="B42" s="62"/>
      <c r="C42" s="62"/>
      <c r="D42" s="62"/>
      <c r="E42" s="62"/>
      <c r="F42" s="62"/>
      <c r="G42" s="6"/>
    </row>
    <row r="43" spans="1:7" ht="31.5">
      <c r="A43" s="43" t="s">
        <v>7</v>
      </c>
      <c r="B43" s="44" t="s">
        <v>149</v>
      </c>
      <c r="C43" s="29">
        <f>SUM(C44:C50)+C53</f>
        <v>118447593.28999999</v>
      </c>
      <c r="D43" s="29">
        <f>SUM(D44:D50)+D53</f>
        <v>61205476.49</v>
      </c>
      <c r="E43" s="29">
        <f>SUM(E44:E50)+E53</f>
        <v>45433387.69</v>
      </c>
      <c r="F43" s="25">
        <f aca="true" t="shared" si="3" ref="F43:F53">E43/D43*100</f>
        <v>74.2309190214753</v>
      </c>
      <c r="G43" s="6"/>
    </row>
    <row r="44" spans="1:11" s="16" customFormat="1" ht="63">
      <c r="A44" s="45" t="s">
        <v>8</v>
      </c>
      <c r="B44" s="46" t="s">
        <v>9</v>
      </c>
      <c r="C44" s="27">
        <v>2688000</v>
      </c>
      <c r="D44" s="27">
        <v>1312600</v>
      </c>
      <c r="E44" s="27">
        <v>1216593.86</v>
      </c>
      <c r="F44" s="28">
        <f t="shared" si="3"/>
        <v>92.68580374828585</v>
      </c>
      <c r="G44" s="15"/>
      <c r="K44" s="17"/>
    </row>
    <row r="45" spans="1:11" s="16" customFormat="1" ht="94.5">
      <c r="A45" s="45" t="s">
        <v>10</v>
      </c>
      <c r="B45" s="46" t="s">
        <v>150</v>
      </c>
      <c r="C45" s="27">
        <v>793300</v>
      </c>
      <c r="D45" s="27">
        <v>433600</v>
      </c>
      <c r="E45" s="27">
        <v>352852.5</v>
      </c>
      <c r="F45" s="28">
        <f t="shared" si="3"/>
        <v>81.37742158671587</v>
      </c>
      <c r="G45" s="15"/>
      <c r="K45" s="17"/>
    </row>
    <row r="46" spans="1:11" s="16" customFormat="1" ht="126">
      <c r="A46" s="45" t="s">
        <v>11</v>
      </c>
      <c r="B46" s="46" t="s">
        <v>151</v>
      </c>
      <c r="C46" s="27">
        <v>54212911</v>
      </c>
      <c r="D46" s="27">
        <v>29698430.63</v>
      </c>
      <c r="E46" s="27">
        <v>23839969.03</v>
      </c>
      <c r="F46" s="28">
        <f t="shared" si="3"/>
        <v>80.27349770434655</v>
      </c>
      <c r="G46" s="15"/>
      <c r="K46" s="17"/>
    </row>
    <row r="47" spans="1:11" s="16" customFormat="1" ht="15.75">
      <c r="A47" s="45" t="s">
        <v>75</v>
      </c>
      <c r="B47" s="46" t="s">
        <v>76</v>
      </c>
      <c r="C47" s="27">
        <v>30000</v>
      </c>
      <c r="D47" s="27">
        <v>30000</v>
      </c>
      <c r="E47" s="27">
        <v>17000</v>
      </c>
      <c r="F47" s="28">
        <f t="shared" si="3"/>
        <v>56.666666666666664</v>
      </c>
      <c r="G47" s="15"/>
      <c r="K47" s="17"/>
    </row>
    <row r="48" spans="1:11" s="16" customFormat="1" ht="78.75">
      <c r="A48" s="45" t="s">
        <v>12</v>
      </c>
      <c r="B48" s="46" t="s">
        <v>84</v>
      </c>
      <c r="C48" s="27">
        <v>13993557</v>
      </c>
      <c r="D48" s="27">
        <v>7411644.26</v>
      </c>
      <c r="E48" s="27">
        <v>5641680.41</v>
      </c>
      <c r="F48" s="28">
        <f t="shared" si="3"/>
        <v>76.11914727812369</v>
      </c>
      <c r="G48" s="15"/>
      <c r="K48" s="17"/>
    </row>
    <row r="49" spans="1:11" s="16" customFormat="1" ht="31.5">
      <c r="A49" s="45" t="s">
        <v>152</v>
      </c>
      <c r="B49" s="46" t="s">
        <v>153</v>
      </c>
      <c r="C49" s="27">
        <v>2400000</v>
      </c>
      <c r="D49" s="27">
        <v>2400000</v>
      </c>
      <c r="E49" s="27">
        <v>2400000</v>
      </c>
      <c r="F49" s="28"/>
      <c r="G49" s="15"/>
      <c r="K49" s="17"/>
    </row>
    <row r="50" spans="1:11" s="16" customFormat="1" ht="15.75">
      <c r="A50" s="53" t="s">
        <v>13</v>
      </c>
      <c r="B50" s="26" t="s">
        <v>14</v>
      </c>
      <c r="C50" s="27">
        <f>C51+C52</f>
        <v>644223</v>
      </c>
      <c r="D50" s="27">
        <f>D51+D52</f>
        <v>47900</v>
      </c>
      <c r="E50" s="27">
        <f>E51+E52</f>
        <v>0</v>
      </c>
      <c r="F50" s="28">
        <f t="shared" si="3"/>
        <v>0</v>
      </c>
      <c r="G50" s="15"/>
      <c r="K50" s="17"/>
    </row>
    <row r="51" spans="1:7" ht="47.25">
      <c r="A51" s="54"/>
      <c r="B51" s="33" t="s">
        <v>73</v>
      </c>
      <c r="C51" s="27">
        <v>147900</v>
      </c>
      <c r="D51" s="27">
        <v>47900</v>
      </c>
      <c r="E51" s="27">
        <v>0</v>
      </c>
      <c r="F51" s="34">
        <f t="shared" si="3"/>
        <v>0</v>
      </c>
      <c r="G51" s="6"/>
    </row>
    <row r="52" spans="1:7" ht="40.5" customHeight="1">
      <c r="A52" s="55"/>
      <c r="B52" s="33" t="s">
        <v>74</v>
      </c>
      <c r="C52" s="27">
        <v>496323</v>
      </c>
      <c r="D52" s="27">
        <v>0</v>
      </c>
      <c r="E52" s="27">
        <v>0</v>
      </c>
      <c r="F52" s="34" t="s">
        <v>90</v>
      </c>
      <c r="G52" s="6"/>
    </row>
    <row r="53" spans="1:7" ht="31.5">
      <c r="A53" s="45" t="s">
        <v>48</v>
      </c>
      <c r="B53" s="46" t="s">
        <v>15</v>
      </c>
      <c r="C53" s="27">
        <v>43685602.29</v>
      </c>
      <c r="D53" s="27">
        <v>19871301.6</v>
      </c>
      <c r="E53" s="27">
        <v>11965291.89</v>
      </c>
      <c r="F53" s="28">
        <f t="shared" si="3"/>
        <v>60.21393128067665</v>
      </c>
      <c r="G53" s="6"/>
    </row>
    <row r="54" spans="1:7" ht="15.75">
      <c r="A54" s="43" t="s">
        <v>16</v>
      </c>
      <c r="B54" s="44" t="s">
        <v>154</v>
      </c>
      <c r="C54" s="29">
        <f>SUM(C55:C56)</f>
        <v>977600</v>
      </c>
      <c r="D54" s="29">
        <f>SUM(D55:D56)</f>
        <v>591200</v>
      </c>
      <c r="E54" s="29">
        <f>SUM(E55:E56)</f>
        <v>355939</v>
      </c>
      <c r="F54" s="25">
        <f aca="true" t="shared" si="4" ref="F54:F87">E54/D54*100</f>
        <v>60.20619079837618</v>
      </c>
      <c r="G54" s="6"/>
    </row>
    <row r="55" spans="1:7" ht="31.5">
      <c r="A55" s="45" t="s">
        <v>55</v>
      </c>
      <c r="B55" s="46" t="s">
        <v>155</v>
      </c>
      <c r="C55" s="27">
        <v>715600</v>
      </c>
      <c r="D55" s="27">
        <v>347200</v>
      </c>
      <c r="E55" s="27">
        <v>347200</v>
      </c>
      <c r="F55" s="28">
        <f t="shared" si="4"/>
        <v>100</v>
      </c>
      <c r="G55" s="6"/>
    </row>
    <row r="56" spans="1:7" ht="31.5">
      <c r="A56" s="45" t="s">
        <v>17</v>
      </c>
      <c r="B56" s="46" t="s">
        <v>18</v>
      </c>
      <c r="C56" s="27">
        <v>262000</v>
      </c>
      <c r="D56" s="27">
        <v>244000</v>
      </c>
      <c r="E56" s="27">
        <v>8739</v>
      </c>
      <c r="F56" s="28">
        <f t="shared" si="4"/>
        <v>3.5815573770491804</v>
      </c>
      <c r="G56" s="6"/>
    </row>
    <row r="57" spans="1:7" ht="63">
      <c r="A57" s="43" t="s">
        <v>68</v>
      </c>
      <c r="B57" s="44" t="s">
        <v>156</v>
      </c>
      <c r="C57" s="29">
        <f>C58</f>
        <v>100000</v>
      </c>
      <c r="D57" s="29">
        <f>D58</f>
        <v>100000</v>
      </c>
      <c r="E57" s="29">
        <f>E58</f>
        <v>0</v>
      </c>
      <c r="F57" s="25">
        <f t="shared" si="4"/>
        <v>0</v>
      </c>
      <c r="G57" s="6"/>
    </row>
    <row r="58" spans="1:7" ht="15.75">
      <c r="A58" s="45" t="s">
        <v>69</v>
      </c>
      <c r="B58" s="46" t="s">
        <v>85</v>
      </c>
      <c r="C58" s="27">
        <v>100000</v>
      </c>
      <c r="D58" s="27">
        <v>100000</v>
      </c>
      <c r="E58" s="27">
        <v>0</v>
      </c>
      <c r="F58" s="28">
        <f t="shared" si="4"/>
        <v>0</v>
      </c>
      <c r="G58" s="6"/>
    </row>
    <row r="59" spans="1:7" ht="31.5">
      <c r="A59" s="43" t="s">
        <v>19</v>
      </c>
      <c r="B59" s="44" t="s">
        <v>157</v>
      </c>
      <c r="C59" s="29">
        <f>SUM(C60:C63)</f>
        <v>54027461.61</v>
      </c>
      <c r="D59" s="29">
        <f>SUM(D60:D63)</f>
        <v>17507148.66</v>
      </c>
      <c r="E59" s="29">
        <f>SUM(E60:E63)</f>
        <v>14562092.77</v>
      </c>
      <c r="F59" s="25">
        <f t="shared" si="4"/>
        <v>83.17798090828572</v>
      </c>
      <c r="G59" s="6"/>
    </row>
    <row r="60" spans="1:7" ht="31.5">
      <c r="A60" s="45" t="s">
        <v>20</v>
      </c>
      <c r="B60" s="46" t="s">
        <v>21</v>
      </c>
      <c r="C60" s="27">
        <v>3186300</v>
      </c>
      <c r="D60" s="27">
        <v>1754544.36</v>
      </c>
      <c r="E60" s="27">
        <v>1300844.77</v>
      </c>
      <c r="F60" s="28">
        <f t="shared" si="4"/>
        <v>74.14145801363495</v>
      </c>
      <c r="G60" s="6"/>
    </row>
    <row r="61" spans="1:7" ht="15.75">
      <c r="A61" s="45" t="s">
        <v>22</v>
      </c>
      <c r="B61" s="46" t="s">
        <v>23</v>
      </c>
      <c r="C61" s="27">
        <v>8229800</v>
      </c>
      <c r="D61" s="27">
        <v>5891150</v>
      </c>
      <c r="E61" s="27">
        <v>5890900</v>
      </c>
      <c r="F61" s="28">
        <f t="shared" si="4"/>
        <v>99.99575634638398</v>
      </c>
      <c r="G61" s="6"/>
    </row>
    <row r="62" spans="1:7" ht="31.5">
      <c r="A62" s="45" t="s">
        <v>24</v>
      </c>
      <c r="B62" s="46" t="s">
        <v>86</v>
      </c>
      <c r="C62" s="27">
        <v>39767511.79</v>
      </c>
      <c r="D62" s="27">
        <v>7550348</v>
      </c>
      <c r="E62" s="27">
        <v>7370348</v>
      </c>
      <c r="F62" s="28">
        <f t="shared" si="4"/>
        <v>97.61600392458732</v>
      </c>
      <c r="G62" s="6"/>
    </row>
    <row r="63" spans="1:7" ht="31.5">
      <c r="A63" s="45" t="s">
        <v>71</v>
      </c>
      <c r="B63" s="46" t="s">
        <v>87</v>
      </c>
      <c r="C63" s="27">
        <v>2843849.82</v>
      </c>
      <c r="D63" s="27">
        <v>2311106.3</v>
      </c>
      <c r="E63" s="27">
        <v>0</v>
      </c>
      <c r="F63" s="28">
        <f t="shared" si="4"/>
        <v>0</v>
      </c>
      <c r="G63" s="6"/>
    </row>
    <row r="64" spans="1:7" ht="47.25">
      <c r="A64" s="43" t="s">
        <v>25</v>
      </c>
      <c r="B64" s="44" t="s">
        <v>158</v>
      </c>
      <c r="C64" s="29">
        <f>SUM(C65:C67)</f>
        <v>71305806.03</v>
      </c>
      <c r="D64" s="29">
        <f>SUM(D65:D67)</f>
        <v>61911536.68</v>
      </c>
      <c r="E64" s="29">
        <f>SUM(E65:E67)</f>
        <v>58421102.05</v>
      </c>
      <c r="F64" s="25">
        <f t="shared" si="4"/>
        <v>94.362222588593</v>
      </c>
      <c r="G64" s="6"/>
    </row>
    <row r="65" spans="1:7" ht="15.75">
      <c r="A65" s="45" t="s">
        <v>49</v>
      </c>
      <c r="B65" s="46" t="s">
        <v>58</v>
      </c>
      <c r="C65" s="27">
        <v>480000</v>
      </c>
      <c r="D65" s="27">
        <v>80000</v>
      </c>
      <c r="E65" s="27">
        <v>80000</v>
      </c>
      <c r="F65" s="28">
        <f t="shared" si="4"/>
        <v>100</v>
      </c>
      <c r="G65" s="6"/>
    </row>
    <row r="66" spans="1:7" ht="15.75">
      <c r="A66" s="45" t="s">
        <v>26</v>
      </c>
      <c r="B66" s="46" t="s">
        <v>27</v>
      </c>
      <c r="C66" s="27">
        <v>56992600</v>
      </c>
      <c r="D66" s="27">
        <v>54772600</v>
      </c>
      <c r="E66" s="27">
        <v>52589800</v>
      </c>
      <c r="F66" s="28">
        <f t="shared" si="4"/>
        <v>96.0147957190274</v>
      </c>
      <c r="G66" s="6"/>
    </row>
    <row r="67" spans="1:7" ht="15.75">
      <c r="A67" s="45" t="s">
        <v>50</v>
      </c>
      <c r="B67" s="46" t="s">
        <v>59</v>
      </c>
      <c r="C67" s="27">
        <v>13833206.03</v>
      </c>
      <c r="D67" s="27">
        <v>7058936.68</v>
      </c>
      <c r="E67" s="27">
        <v>5751302.05</v>
      </c>
      <c r="F67" s="28">
        <f t="shared" si="4"/>
        <v>81.4754730169927</v>
      </c>
      <c r="G67" s="6"/>
    </row>
    <row r="68" spans="1:7" ht="15.75">
      <c r="A68" s="43" t="s">
        <v>28</v>
      </c>
      <c r="B68" s="44" t="s">
        <v>159</v>
      </c>
      <c r="C68" s="29">
        <f>SUM(C69:C73)</f>
        <v>535802883.95</v>
      </c>
      <c r="D68" s="29">
        <f>SUM(D69:D73)</f>
        <v>325796817.5</v>
      </c>
      <c r="E68" s="29">
        <f>SUM(E69:E73)</f>
        <v>313279433.28999996</v>
      </c>
      <c r="F68" s="25">
        <f t="shared" si="4"/>
        <v>96.15791697842474</v>
      </c>
      <c r="G68" s="6"/>
    </row>
    <row r="69" spans="1:7" ht="15.75">
      <c r="A69" s="45" t="s">
        <v>29</v>
      </c>
      <c r="B69" s="46" t="s">
        <v>30</v>
      </c>
      <c r="C69" s="27">
        <v>96723289.5</v>
      </c>
      <c r="D69" s="27">
        <v>55026542.5</v>
      </c>
      <c r="E69" s="27">
        <v>54226572</v>
      </c>
      <c r="F69" s="28">
        <f t="shared" si="4"/>
        <v>98.54620976776798</v>
      </c>
      <c r="G69" s="6"/>
    </row>
    <row r="70" spans="1:7" ht="15.75">
      <c r="A70" s="45" t="s">
        <v>31</v>
      </c>
      <c r="B70" s="46" t="s">
        <v>32</v>
      </c>
      <c r="C70" s="27">
        <v>354323656.05</v>
      </c>
      <c r="D70" s="27">
        <v>222008899.6</v>
      </c>
      <c r="E70" s="27">
        <v>217191982.15</v>
      </c>
      <c r="F70" s="28">
        <f t="shared" si="4"/>
        <v>97.83030434424983</v>
      </c>
      <c r="G70" s="6"/>
    </row>
    <row r="71" spans="1:7" ht="31.5">
      <c r="A71" s="45" t="s">
        <v>72</v>
      </c>
      <c r="B71" s="46" t="s">
        <v>83</v>
      </c>
      <c r="C71" s="27">
        <v>49294985</v>
      </c>
      <c r="D71" s="27">
        <v>28010059</v>
      </c>
      <c r="E71" s="27">
        <v>27426659</v>
      </c>
      <c r="F71" s="28">
        <f t="shared" si="4"/>
        <v>97.91717682565395</v>
      </c>
      <c r="G71" s="6"/>
    </row>
    <row r="72" spans="1:7" ht="15.75">
      <c r="A72" s="45" t="s">
        <v>33</v>
      </c>
      <c r="B72" s="46" t="s">
        <v>82</v>
      </c>
      <c r="C72" s="27">
        <v>2537400</v>
      </c>
      <c r="D72" s="27">
        <v>2428580</v>
      </c>
      <c r="E72" s="27">
        <v>2404506.84</v>
      </c>
      <c r="F72" s="28">
        <f t="shared" si="4"/>
        <v>99.00875573380328</v>
      </c>
      <c r="G72" s="6"/>
    </row>
    <row r="73" spans="1:7" ht="31.5">
      <c r="A73" s="45" t="s">
        <v>34</v>
      </c>
      <c r="B73" s="46" t="s">
        <v>35</v>
      </c>
      <c r="C73" s="27">
        <v>32923553.4</v>
      </c>
      <c r="D73" s="27">
        <v>18322736.4</v>
      </c>
      <c r="E73" s="27">
        <v>12029713.3</v>
      </c>
      <c r="F73" s="28">
        <f t="shared" si="4"/>
        <v>65.65456729487197</v>
      </c>
      <c r="G73" s="6"/>
    </row>
    <row r="74" spans="1:7" ht="31.5">
      <c r="A74" s="43" t="s">
        <v>36</v>
      </c>
      <c r="B74" s="44" t="s">
        <v>160</v>
      </c>
      <c r="C74" s="29">
        <f>SUM(C75:C76)</f>
        <v>90750913.09</v>
      </c>
      <c r="D74" s="29">
        <f>SUM(D75:D76)</f>
        <v>47161801.29</v>
      </c>
      <c r="E74" s="29">
        <f>SUM(E75:E76)</f>
        <v>45659567.589999996</v>
      </c>
      <c r="F74" s="25">
        <f t="shared" si="4"/>
        <v>96.81472365577662</v>
      </c>
      <c r="G74" s="6"/>
    </row>
    <row r="75" spans="1:7" ht="15.75">
      <c r="A75" s="45" t="s">
        <v>37</v>
      </c>
      <c r="B75" s="46" t="s">
        <v>38</v>
      </c>
      <c r="C75" s="27">
        <v>86910313.09</v>
      </c>
      <c r="D75" s="27">
        <v>44699501.29</v>
      </c>
      <c r="E75" s="27">
        <v>43606066.22</v>
      </c>
      <c r="F75" s="28">
        <f t="shared" si="4"/>
        <v>97.5538092407205</v>
      </c>
      <c r="G75" s="6"/>
    </row>
    <row r="76" spans="1:7" ht="31.5">
      <c r="A76" s="45" t="s">
        <v>51</v>
      </c>
      <c r="B76" s="46" t="s">
        <v>88</v>
      </c>
      <c r="C76" s="27">
        <v>3840600</v>
      </c>
      <c r="D76" s="27">
        <v>2462300</v>
      </c>
      <c r="E76" s="27">
        <v>2053501.37</v>
      </c>
      <c r="F76" s="28">
        <f t="shared" si="4"/>
        <v>83.39769199528895</v>
      </c>
      <c r="G76" s="6"/>
    </row>
    <row r="77" spans="1:7" ht="15.75">
      <c r="A77" s="43" t="s">
        <v>39</v>
      </c>
      <c r="B77" s="44" t="s">
        <v>161</v>
      </c>
      <c r="C77" s="29">
        <f>SUM(C78:C79)</f>
        <v>29109604.2</v>
      </c>
      <c r="D77" s="29">
        <f>SUM(D78:D79)</f>
        <v>15386467.33</v>
      </c>
      <c r="E77" s="29">
        <f>SUM(E78:E79)</f>
        <v>10257564.15</v>
      </c>
      <c r="F77" s="25">
        <f>E77/D77*100</f>
        <v>66.6661419414979</v>
      </c>
      <c r="G77" s="6"/>
    </row>
    <row r="78" spans="1:7" ht="18.75" customHeight="1">
      <c r="A78" s="45" t="s">
        <v>40</v>
      </c>
      <c r="B78" s="46" t="s">
        <v>41</v>
      </c>
      <c r="C78" s="27">
        <v>1343677</v>
      </c>
      <c r="D78" s="27">
        <v>1343677</v>
      </c>
      <c r="E78" s="27">
        <v>1103677</v>
      </c>
      <c r="F78" s="28">
        <f t="shared" si="4"/>
        <v>82.13856455085559</v>
      </c>
      <c r="G78" s="6"/>
    </row>
    <row r="79" spans="1:7" ht="15.75">
      <c r="A79" s="45" t="s">
        <v>42</v>
      </c>
      <c r="B79" s="46" t="s">
        <v>43</v>
      </c>
      <c r="C79" s="27">
        <v>27765927.2</v>
      </c>
      <c r="D79" s="27">
        <v>14042790.33</v>
      </c>
      <c r="E79" s="27">
        <v>9153887.15</v>
      </c>
      <c r="F79" s="28">
        <f t="shared" si="4"/>
        <v>65.18567132946718</v>
      </c>
      <c r="G79" s="6"/>
    </row>
    <row r="80" spans="1:7" ht="31.5">
      <c r="A80" s="43" t="s">
        <v>44</v>
      </c>
      <c r="B80" s="44" t="s">
        <v>162</v>
      </c>
      <c r="C80" s="29">
        <f>SUM(C81:C83)</f>
        <v>6056509.2</v>
      </c>
      <c r="D80" s="29">
        <f>SUM(D81:D83)</f>
        <v>3659901.04</v>
      </c>
      <c r="E80" s="29">
        <f>SUM(E81:E83)</f>
        <v>3246212.04</v>
      </c>
      <c r="F80" s="25">
        <f t="shared" si="4"/>
        <v>88.69671623689584</v>
      </c>
      <c r="G80" s="6"/>
    </row>
    <row r="81" spans="1:7" ht="15.75">
      <c r="A81" s="45" t="s">
        <v>45</v>
      </c>
      <c r="B81" s="46" t="s">
        <v>89</v>
      </c>
      <c r="C81" s="27">
        <v>3285800</v>
      </c>
      <c r="D81" s="27">
        <v>1517100</v>
      </c>
      <c r="E81" s="27">
        <v>1517100</v>
      </c>
      <c r="F81" s="28">
        <f t="shared" si="4"/>
        <v>100</v>
      </c>
      <c r="G81" s="6"/>
    </row>
    <row r="82" spans="1:7" ht="15.75">
      <c r="A82" s="45" t="s">
        <v>60</v>
      </c>
      <c r="B82" s="46" t="s">
        <v>61</v>
      </c>
      <c r="C82" s="27">
        <v>1465209.2</v>
      </c>
      <c r="D82" s="27">
        <v>1310206.04</v>
      </c>
      <c r="E82" s="27">
        <v>998967.04</v>
      </c>
      <c r="F82" s="28">
        <f t="shared" si="4"/>
        <v>76.24503394901157</v>
      </c>
      <c r="G82" s="6"/>
    </row>
    <row r="83" spans="1:7" ht="15.75">
      <c r="A83" s="45" t="s">
        <v>70</v>
      </c>
      <c r="B83" s="46" t="s">
        <v>163</v>
      </c>
      <c r="C83" s="27">
        <v>1305500</v>
      </c>
      <c r="D83" s="27">
        <v>832595</v>
      </c>
      <c r="E83" s="27">
        <v>730145</v>
      </c>
      <c r="F83" s="28">
        <f t="shared" si="4"/>
        <v>87.69509785670103</v>
      </c>
      <c r="G83" s="6"/>
    </row>
    <row r="84" spans="1:7" ht="78.75">
      <c r="A84" s="43" t="s">
        <v>52</v>
      </c>
      <c r="B84" s="44" t="s">
        <v>164</v>
      </c>
      <c r="C84" s="29">
        <f>SUM(C85:C86)</f>
        <v>48087254.41</v>
      </c>
      <c r="D84" s="29">
        <f>SUM(D85:D86)</f>
        <v>28015565.91</v>
      </c>
      <c r="E84" s="29">
        <f>SUM(E85:E86)</f>
        <v>28015565.91</v>
      </c>
      <c r="F84" s="25">
        <f t="shared" si="4"/>
        <v>100</v>
      </c>
      <c r="G84" s="6"/>
    </row>
    <row r="85" spans="1:7" ht="78.75">
      <c r="A85" s="45" t="s">
        <v>53</v>
      </c>
      <c r="B85" s="46" t="s">
        <v>56</v>
      </c>
      <c r="C85" s="27">
        <v>25902700</v>
      </c>
      <c r="D85" s="27">
        <v>13196995</v>
      </c>
      <c r="E85" s="27">
        <v>13196995</v>
      </c>
      <c r="F85" s="28">
        <f t="shared" si="4"/>
        <v>100</v>
      </c>
      <c r="G85" s="6"/>
    </row>
    <row r="86" spans="1:7" ht="31.5">
      <c r="A86" s="45" t="s">
        <v>54</v>
      </c>
      <c r="B86" s="46" t="s">
        <v>57</v>
      </c>
      <c r="C86" s="27">
        <v>22184554.41</v>
      </c>
      <c r="D86" s="27">
        <v>14818570.91</v>
      </c>
      <c r="E86" s="27">
        <v>14818570.91</v>
      </c>
      <c r="F86" s="28">
        <f t="shared" si="4"/>
        <v>100</v>
      </c>
      <c r="G86" s="6"/>
    </row>
    <row r="87" spans="1:7" ht="15.75">
      <c r="A87" s="22" t="s">
        <v>46</v>
      </c>
      <c r="B87" s="23" t="s">
        <v>62</v>
      </c>
      <c r="C87" s="24">
        <f>C43+C54+C57+C59+C64+C68+C74+C77+C80+C84</f>
        <v>954665625.7800001</v>
      </c>
      <c r="D87" s="24">
        <f>D43+D54+D57+D59+D64+D68+D74+D77+D80+D84</f>
        <v>561335914.9000001</v>
      </c>
      <c r="E87" s="24">
        <f>E43+E54+E57+E59+E64+E68+E74+E77+E80+E84</f>
        <v>519230864.48999995</v>
      </c>
      <c r="F87" s="25">
        <f t="shared" si="4"/>
        <v>92.49913477966201</v>
      </c>
      <c r="G87" s="6"/>
    </row>
    <row r="88" spans="1:7" ht="15.75">
      <c r="A88" s="51" t="s">
        <v>81</v>
      </c>
      <c r="B88" s="51"/>
      <c r="C88" s="51"/>
      <c r="D88" s="51"/>
      <c r="E88" s="51"/>
      <c r="F88" s="51"/>
      <c r="G88" s="6"/>
    </row>
    <row r="89" spans="1:7" ht="15.75">
      <c r="A89" s="42"/>
      <c r="B89" s="35" t="s">
        <v>78</v>
      </c>
      <c r="C89" s="36">
        <f>C41-C87</f>
        <v>-29721057.440000057</v>
      </c>
      <c r="D89" s="36">
        <f>D41-D87</f>
        <v>-48580467.59000009</v>
      </c>
      <c r="E89" s="36">
        <f>E41-E87</f>
        <v>6302291.940000057</v>
      </c>
      <c r="F89" s="37"/>
      <c r="G89" s="6"/>
    </row>
    <row r="90" spans="3:6" ht="15">
      <c r="C90" s="10"/>
      <c r="D90" s="10"/>
      <c r="E90" s="10"/>
      <c r="F90" s="5"/>
    </row>
    <row r="91" spans="3:6" ht="15">
      <c r="C91" s="10"/>
      <c r="D91" s="10"/>
      <c r="E91" s="10"/>
      <c r="F91" s="5"/>
    </row>
    <row r="92" spans="3:6" ht="15">
      <c r="C92" s="10"/>
      <c r="D92" s="10"/>
      <c r="E92" s="10"/>
      <c r="F92" s="5"/>
    </row>
    <row r="93" spans="3:6" ht="15">
      <c r="C93" s="10"/>
      <c r="D93" s="10"/>
      <c r="E93" s="10"/>
      <c r="F93" s="5"/>
    </row>
    <row r="94" spans="3:6" ht="15">
      <c r="C94" s="10"/>
      <c r="D94" s="10"/>
      <c r="E94" s="10"/>
      <c r="F94" s="5"/>
    </row>
    <row r="95" spans="3:6" ht="15">
      <c r="C95" s="10"/>
      <c r="D95" s="10"/>
      <c r="E95" s="10"/>
      <c r="F95" s="5"/>
    </row>
    <row r="96" spans="3:6" ht="15">
      <c r="C96" s="10"/>
      <c r="D96" s="10"/>
      <c r="E96" s="10"/>
      <c r="F96" s="5"/>
    </row>
    <row r="97" spans="3:6" ht="15">
      <c r="C97" s="10"/>
      <c r="D97" s="10"/>
      <c r="E97" s="10"/>
      <c r="F97" s="5"/>
    </row>
    <row r="98" spans="3:6" ht="15">
      <c r="C98" s="10"/>
      <c r="D98" s="10"/>
      <c r="E98" s="10"/>
      <c r="F98" s="5"/>
    </row>
    <row r="99" spans="3:6" ht="15">
      <c r="C99" s="10"/>
      <c r="D99" s="10"/>
      <c r="E99" s="10"/>
      <c r="F99" s="5"/>
    </row>
    <row r="100" spans="3:6" ht="15">
      <c r="C100" s="10"/>
      <c r="D100" s="10"/>
      <c r="E100" s="10"/>
      <c r="F100" s="5"/>
    </row>
    <row r="101" spans="3:6" ht="15">
      <c r="C101" s="10"/>
      <c r="D101" s="10"/>
      <c r="E101" s="10"/>
      <c r="F101" s="5"/>
    </row>
    <row r="102" spans="3:6" ht="15">
      <c r="C102" s="10"/>
      <c r="D102" s="10"/>
      <c r="E102" s="10"/>
      <c r="F102" s="5"/>
    </row>
    <row r="103" spans="3:6" ht="15">
      <c r="C103" s="10"/>
      <c r="D103" s="10"/>
      <c r="E103" s="10"/>
      <c r="F103" s="5"/>
    </row>
    <row r="104" spans="3:6" ht="15">
      <c r="C104" s="10"/>
      <c r="D104" s="10"/>
      <c r="E104" s="10"/>
      <c r="F104" s="5"/>
    </row>
    <row r="105" spans="3:6" ht="15">
      <c r="C105" s="10"/>
      <c r="D105" s="10"/>
      <c r="E105" s="10"/>
      <c r="F105" s="5"/>
    </row>
    <row r="106" spans="3:6" ht="15">
      <c r="C106" s="10"/>
      <c r="D106" s="10"/>
      <c r="E106" s="10"/>
      <c r="F106" s="5"/>
    </row>
    <row r="107" spans="3:6" ht="15">
      <c r="C107" s="10"/>
      <c r="D107" s="10"/>
      <c r="E107" s="10"/>
      <c r="F107" s="5"/>
    </row>
    <row r="108" spans="3:6" ht="15">
      <c r="C108" s="10"/>
      <c r="D108" s="10"/>
      <c r="E108" s="10"/>
      <c r="F108" s="5"/>
    </row>
    <row r="109" spans="3:6" ht="15">
      <c r="C109" s="10"/>
      <c r="D109" s="10"/>
      <c r="E109" s="10"/>
      <c r="F109" s="5"/>
    </row>
    <row r="110" spans="3:6" ht="15">
      <c r="C110" s="10"/>
      <c r="D110" s="10"/>
      <c r="E110" s="10"/>
      <c r="F110" s="5"/>
    </row>
    <row r="111" spans="3:6" ht="15">
      <c r="C111" s="10"/>
      <c r="D111" s="10"/>
      <c r="E111" s="10"/>
      <c r="F111" s="5"/>
    </row>
    <row r="112" spans="3:6" ht="15">
      <c r="C112" s="10"/>
      <c r="D112" s="10"/>
      <c r="E112" s="10"/>
      <c r="F112" s="5"/>
    </row>
    <row r="113" spans="3:6" ht="15">
      <c r="C113" s="10"/>
      <c r="D113" s="10"/>
      <c r="E113" s="10"/>
      <c r="F113" s="5"/>
    </row>
    <row r="114" spans="3:6" ht="15">
      <c r="C114" s="10"/>
      <c r="D114" s="10"/>
      <c r="E114" s="10"/>
      <c r="F114" s="5"/>
    </row>
    <row r="115" spans="3:6" ht="15">
      <c r="C115" s="10"/>
      <c r="D115" s="10"/>
      <c r="E115" s="10"/>
      <c r="F115" s="5"/>
    </row>
    <row r="116" spans="3:6" ht="15">
      <c r="C116" s="10"/>
      <c r="D116" s="10"/>
      <c r="E116" s="10"/>
      <c r="F116" s="5"/>
    </row>
    <row r="117" spans="3:6" ht="15">
      <c r="C117" s="10"/>
      <c r="D117" s="10"/>
      <c r="E117" s="10"/>
      <c r="F117" s="5"/>
    </row>
    <row r="118" spans="3:6" ht="15">
      <c r="C118" s="10"/>
      <c r="D118" s="10"/>
      <c r="E118" s="10"/>
      <c r="F118" s="5"/>
    </row>
    <row r="119" spans="3:6" ht="15">
      <c r="C119" s="10"/>
      <c r="D119" s="10"/>
      <c r="E119" s="10"/>
      <c r="F119" s="5"/>
    </row>
    <row r="120" spans="3:6" ht="15">
      <c r="C120" s="10"/>
      <c r="D120" s="10"/>
      <c r="E120" s="10"/>
      <c r="F120" s="5"/>
    </row>
    <row r="121" spans="3:6" ht="15">
      <c r="C121" s="10"/>
      <c r="D121" s="10"/>
      <c r="E121" s="10"/>
      <c r="F121" s="5"/>
    </row>
    <row r="122" spans="3:6" ht="15">
      <c r="C122" s="10"/>
      <c r="D122" s="10"/>
      <c r="E122" s="10"/>
      <c r="F122" s="5"/>
    </row>
    <row r="123" spans="3:6" ht="15">
      <c r="C123" s="10"/>
      <c r="D123" s="10"/>
      <c r="E123" s="10"/>
      <c r="F123" s="5"/>
    </row>
    <row r="124" spans="3:6" ht="15">
      <c r="C124" s="10"/>
      <c r="D124" s="10"/>
      <c r="E124" s="10"/>
      <c r="F124" s="5"/>
    </row>
    <row r="125" spans="3:6" ht="15">
      <c r="C125" s="10"/>
      <c r="D125" s="10"/>
      <c r="E125" s="10"/>
      <c r="F125" s="5"/>
    </row>
    <row r="126" spans="3:6" ht="15">
      <c r="C126" s="10"/>
      <c r="D126" s="10"/>
      <c r="E126" s="10"/>
      <c r="F126" s="5"/>
    </row>
    <row r="127" spans="3:6" ht="15">
      <c r="C127" s="10"/>
      <c r="D127" s="10"/>
      <c r="E127" s="10"/>
      <c r="F127" s="5"/>
    </row>
    <row r="128" spans="3:6" ht="15">
      <c r="C128" s="10"/>
      <c r="D128" s="10"/>
      <c r="E128" s="10"/>
      <c r="F128" s="5"/>
    </row>
    <row r="129" spans="3:6" ht="15">
      <c r="C129" s="10"/>
      <c r="D129" s="10"/>
      <c r="E129" s="10"/>
      <c r="F129" s="5"/>
    </row>
    <row r="130" spans="3:6" ht="15">
      <c r="C130" s="10"/>
      <c r="D130" s="10"/>
      <c r="E130" s="10"/>
      <c r="F130" s="5"/>
    </row>
    <row r="131" spans="3:6" ht="15">
      <c r="C131" s="10"/>
      <c r="D131" s="10"/>
      <c r="E131" s="10"/>
      <c r="F131" s="5"/>
    </row>
    <row r="132" spans="3:6" ht="15">
      <c r="C132" s="10"/>
      <c r="D132" s="10"/>
      <c r="E132" s="10"/>
      <c r="F132" s="5"/>
    </row>
    <row r="133" spans="3:6" ht="15">
      <c r="C133" s="10"/>
      <c r="D133" s="10"/>
      <c r="E133" s="10"/>
      <c r="F133" s="5"/>
    </row>
    <row r="134" spans="3:6" ht="15">
      <c r="C134" s="10"/>
      <c r="D134" s="10"/>
      <c r="E134" s="10"/>
      <c r="F134" s="5"/>
    </row>
    <row r="135" spans="3:6" ht="15">
      <c r="C135" s="10"/>
      <c r="D135" s="10"/>
      <c r="E135" s="10"/>
      <c r="F135" s="5"/>
    </row>
    <row r="136" spans="3:6" ht="15">
      <c r="C136" s="10"/>
      <c r="D136" s="10"/>
      <c r="E136" s="10"/>
      <c r="F136" s="5"/>
    </row>
    <row r="137" spans="3:6" ht="15">
      <c r="C137" s="10"/>
      <c r="D137" s="10"/>
      <c r="E137" s="10"/>
      <c r="F137" s="5"/>
    </row>
    <row r="138" spans="3:6" ht="15">
      <c r="C138" s="10"/>
      <c r="D138" s="10"/>
      <c r="E138" s="10"/>
      <c r="F138" s="5"/>
    </row>
    <row r="139" spans="3:6" ht="15">
      <c r="C139" s="10"/>
      <c r="D139" s="10"/>
      <c r="E139" s="10"/>
      <c r="F139" s="5"/>
    </row>
    <row r="140" spans="3:6" ht="15">
      <c r="C140" s="10"/>
      <c r="D140" s="10"/>
      <c r="E140" s="10"/>
      <c r="F140" s="5"/>
    </row>
  </sheetData>
  <sheetProtection/>
  <mergeCells count="14">
    <mergeCell ref="A7:F7"/>
    <mergeCell ref="A42:F42"/>
    <mergeCell ref="D5:D6"/>
    <mergeCell ref="E5:E6"/>
    <mergeCell ref="A88:F88"/>
    <mergeCell ref="A1:F1"/>
    <mergeCell ref="A2:F2"/>
    <mergeCell ref="A50:A52"/>
    <mergeCell ref="E4:F4"/>
    <mergeCell ref="A4:C4"/>
    <mergeCell ref="A5:A6"/>
    <mergeCell ref="B5:B6"/>
    <mergeCell ref="C5:C6"/>
    <mergeCell ref="F5:F6"/>
  </mergeCells>
  <printOptions/>
  <pageMargins left="0.7874015748031497" right="0.3937007874015748" top="0.7874015748031497" bottom="0.7874015748031497" header="0" footer="0"/>
  <pageSetup horizontalDpi="600" verticalDpi="600" orientation="portrait" paperSize="9" scale="72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But</cp:lastModifiedBy>
  <cp:lastPrinted>2022-07-15T05:04:45Z</cp:lastPrinted>
  <dcterms:created xsi:type="dcterms:W3CDTF">2004-09-11T05:05:19Z</dcterms:created>
  <dcterms:modified xsi:type="dcterms:W3CDTF">2022-07-15T05:25:37Z</dcterms:modified>
  <cp:category/>
  <cp:version/>
  <cp:contentType/>
  <cp:contentStatus/>
</cp:coreProperties>
</file>