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45" yWindow="65521" windowWidth="11070" windowHeight="12735" activeTab="0"/>
  </bookViews>
  <sheets>
    <sheet name="исполнение" sheetId="1" r:id="rId1"/>
  </sheets>
  <definedNames>
    <definedName name="_xlnm.Print_Titles" localSheetId="0">'исполнение'!$5:$6</definedName>
    <definedName name="_xlnm.Print_Area" localSheetId="0">'исполнение'!$A$1:$F$90</definedName>
  </definedNames>
  <calcPr fullCalcOnLoad="1"/>
</workbook>
</file>

<file path=xl/sharedStrings.xml><?xml version="1.0" encoding="utf-8"?>
<sst xmlns="http://schemas.openxmlformats.org/spreadsheetml/2006/main" count="172" uniqueCount="171">
  <si>
    <t>ВСЕГО ДОХОДОВ:</t>
  </si>
  <si>
    <t>Единый налог на вмененный доход для отдельных видов деятельности</t>
  </si>
  <si>
    <t>План на год</t>
  </si>
  <si>
    <t>Исполнено</t>
  </si>
  <si>
    <t>Наименование показателей</t>
  </si>
  <si>
    <t>Иные межбюджетные трансферты</t>
  </si>
  <si>
    <t>Коды бюджетной  классификации РФ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</si>
  <si>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</si>
  <si>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</si>
  <si>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</si>
  <si>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</si>
  <si>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</si>
  <si>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>0106</t>
  </si>
  <si>
    <t>0111</t>
  </si>
  <si>
    <t>Резервные фонды, в том числе:</t>
  </si>
  <si>
    <t>Другие общегосударственные вопросы</t>
  </si>
  <si>
    <t>0200</t>
  </si>
  <si>
    <t>0204</t>
  </si>
  <si>
    <t>Мобилизационная подготовка экономики</t>
  </si>
  <si>
    <t>0400</t>
  </si>
  <si>
    <t>0405</t>
  </si>
  <si>
    <t>Сельское хозяйство и рыболовство</t>
  </si>
  <si>
    <t>0408</t>
  </si>
  <si>
    <t>Транспорт</t>
  </si>
  <si>
    <t>0409</t>
  </si>
  <si>
    <t>0500</t>
  </si>
  <si>
    <t>0502</t>
  </si>
  <si>
    <t>Коммунальное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</si>
  <si>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</si>
  <si>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</si>
  <si>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</si>
  <si>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</si>
  <si>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</si>
  <si>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</si>
  <si>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</si>
  <si>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</si>
  <si>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</si>
  <si>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</si>
  <si>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</si>
  <si>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1000</t>
  </si>
  <si>
    <t>1003</t>
  </si>
  <si>
    <t>Социальное обеспечение населения</t>
  </si>
  <si>
    <t>1004</t>
  </si>
  <si>
    <t>Охрана семьи и детства</t>
  </si>
  <si>
    <t>1100</t>
  </si>
  <si>
    <t>1101</t>
  </si>
  <si>
    <t/>
  </si>
  <si>
    <t>Земельный налог</t>
  </si>
  <si>
    <t>0113</t>
  </si>
  <si>
    <t>0501</t>
  </si>
  <si>
    <t>0503</t>
  </si>
  <si>
    <t>0804</t>
  </si>
  <si>
    <t>1400</t>
  </si>
  <si>
    <t>1401</t>
  </si>
  <si>
    <t>1403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</si>
  <si>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</si>
  <si>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</si>
  <si>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</si>
  <si>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Жилищное хозяйство</t>
  </si>
  <si>
    <t>Благоустройство</t>
  </si>
  <si>
    <t>1102</t>
  </si>
  <si>
    <t>Массовый спорт</t>
  </si>
  <si>
    <t>ВСЕГО РАСХОДОВ: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</si>
  <si>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</si>
  <si>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</si>
  <si>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</si>
  <si>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</si>
  <si>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НАЛОГОВЫЕ И НЕНАЛОГОВЫЕ ДОХОДЫ</t>
  </si>
  <si>
    <t>0300</t>
  </si>
  <si>
    <t>0309</t>
  </si>
  <si>
    <t>1103</t>
  </si>
  <si>
    <t>0412</t>
  </si>
  <si>
    <t>0703</t>
  </si>
  <si>
    <t>на ликвидацию последствий чрезвычайных ситуаций и стихийных бедствий</t>
  </si>
  <si>
    <t>расходы за счет резервного фонда непредвиденных расходов</t>
  </si>
  <si>
    <t>0105</t>
  </si>
  <si>
    <t>Судебная система</t>
  </si>
  <si>
    <t>рублей</t>
  </si>
  <si>
    <t>Дефицит (-), профицит (+)</t>
  </si>
  <si>
    <t>ДОХОДЫ БЮДЖЕТА</t>
  </si>
  <si>
    <t>РАСХОДЫ БЮДЖЕТА</t>
  </si>
  <si>
    <t>РЕЗУЛЬТАТ ИСПОЛНЕНИЯ БЮДЖЕТА</t>
  </si>
  <si>
    <t>Молодежная политика</t>
  </si>
  <si>
    <t>Дополнительное образование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</si>
  <si>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</si>
  <si>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Гражданская оборона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</si>
  <si>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</si>
  <si>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</si>
  <si>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культуры, кинематографии</t>
  </si>
  <si>
    <t>Физическая культура</t>
  </si>
  <si>
    <t>-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</si>
  <si>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</si>
  <si>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</si>
  <si>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</si>
  <si>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</si>
  <si>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</si>
  <si>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</si>
  <si>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</si>
  <si>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</si>
  <si>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</si>
  <si>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</si>
  <si>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</si>
  <si>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</si>
  <si>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</si>
  <si>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</si>
  <si>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</si>
  <si>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</si>
  <si>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</si>
  <si>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</si>
  <si>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</si>
  <si>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</si>
  <si>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</si>
  <si>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</si>
  <si>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</si>
  <si>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</si>
  <si>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БЕЗВОЗМЕЗДНЫЕ ПОСТУПЛЕНИЯ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</si>
  <si>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</si>
  <si>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</si>
  <si>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</si>
  <si>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</si>
  <si>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</si>
  <si>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</si>
  <si>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</si>
  <si>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</si>
  <si>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</si>
  <si>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</si>
  <si>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</si>
  <si>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</si>
  <si>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</si>
  <si>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</si>
  <si>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Спорт высших достижений</t>
  </si>
  <si>
    <t>МЕЖБЮДЖЕТНЫЕ ТРАНСФЕРТЫ ОБЩЕГО ХАРАКТЕРА БЮДЖЕТАМ БЮДЖЕТНОЙ СИСТЕМЫ РОССИЙСКОЙ ФЕДЕРАЦИИ</t>
  </si>
  <si>
    <t xml:space="preserve">Информация об исполнении бюджета </t>
  </si>
  <si>
    <t xml:space="preserve"> муниципального образования "Парабельский район" за 9 месяцев 2022 года</t>
  </si>
  <si>
    <t>План на                             9 месяцев</t>
  </si>
  <si>
    <t>% исполнения плана                                        9 месяцев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</si>
  <si>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</si>
  <si>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</si>
  <si>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</si>
  <si>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</si>
  <si>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</si>
  <si>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</si>
  <si>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</si>
  <si>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>1 05 02000 02 0000 110</t>
  </si>
  <si>
    <t>1 05 04000 02 0000 110</t>
  </si>
  <si>
    <t>1 06 00000 00 0000 000</t>
  </si>
  <si>
    <t>1 06 06000 00 0000 110</t>
  </si>
  <si>
    <t>1 07 00000 00 0000 000</t>
  </si>
  <si>
    <t>1 07 01000 01 0000 110</t>
  </si>
  <si>
    <t>1 08 00000 00 0000 000</t>
  </si>
  <si>
    <t>1 11 00000 00 0000 000</t>
  </si>
  <si>
    <t>1 11 05000 00 0000 120</t>
  </si>
  <si>
    <t>1 12 00000 00 0000 000</t>
  </si>
  <si>
    <t>1 12 01000 01 0000 120</t>
  </si>
  <si>
    <t>1 14 00000 00 0000 000</t>
  </si>
  <si>
    <t>1 14 02000 00 0000 000</t>
  </si>
  <si>
    <t>1 14 06000 00 0000 430</t>
  </si>
  <si>
    <t>1 16 00000 00 0000 000</t>
  </si>
  <si>
    <t>2 00 00000 00 0000 000</t>
  </si>
  <si>
    <t>2 02 00000 00 0000 000</t>
  </si>
  <si>
    <t>2 02 10000 00 0000 150</t>
  </si>
  <si>
    <t>2 02 20000 00 0000 150</t>
  </si>
  <si>
    <t>2 02 30000 00 0000 150</t>
  </si>
  <si>
    <t>2 02 40000 00 0000 150</t>
  </si>
  <si>
    <t>2 07 00000 00 0000 000</t>
  </si>
  <si>
    <t>2 18 00000 00 0000 000</t>
  </si>
  <si>
    <t>2 18 00000 00 0000 150</t>
  </si>
  <si>
    <t>2 19 00000 00 0000 000</t>
  </si>
  <si>
    <t>2 19 00000 05 0000 150</t>
  </si>
  <si>
    <t>1 09 00000 00 0000 000</t>
  </si>
  <si>
    <t xml:space="preserve">ЗАДОЛЖЕННОСТЬ И ПЕРЕРАСЧЕТЫ ПО ОТМЕНЕННЫМ НАЛОГАМ, СБОРАМ И ИНЫМ ОБЯЗАТЕЛЬНЫМ ПЛАТЕЖАМ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</si>
</sst>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.00"/>
    <numFmt numFmtId="176" formatCode="0000.0"/>
    <numFmt numFmtId="177" formatCode="0000"/>
    <numFmt numFmtId="178" formatCode="000"/>
    <numFmt numFmtId="179" formatCode="00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?"/>
    <numFmt numFmtId="188" formatCode="_-* #,##0.0_р_._-;\-* #,##0.0_р_._-;_-* &quot;-&quot;??_р_._-;_-@_-"/>
    <numFmt numFmtId="189" formatCode="_-* #,##0.0\ _₽_-;\-* #,##0.0\ _₽_-;_-* &quot;-&quot;?\ _₽_-;_-@_-"/>
    <numFmt numFmtId="190" formatCode="#,##0.0_ ;\-#,##0.0\ "/>
    <numFmt numFmtId="191" formatCode="[$-FC19]d\ mmmm\ yyyy\ &quot;г.&quot;"/>
  </numFmts>
  <fonts count="47">
    <font>
      <sz val="10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/>
    </xf>
    <xf numFmtId="180" fontId="3" fillId="0" borderId="0" xfId="0" applyNumberFormat="1" applyFont="1" applyBorder="1" applyAlignment="1">
      <alignment vertical="center"/>
    </xf>
    <xf numFmtId="180" fontId="1" fillId="0" borderId="0" xfId="0" applyNumberFormat="1" applyFont="1" applyAlignment="1">
      <alignment/>
    </xf>
    <xf numFmtId="180" fontId="3" fillId="0" borderId="0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0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80" fontId="7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/>
    </xf>
    <xf numFmtId="186" fontId="10" fillId="0" borderId="10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186" fontId="10" fillId="0" borderId="10" xfId="0" applyNumberFormat="1" applyFont="1" applyFill="1" applyBorder="1" applyAlignment="1">
      <alignment horizontal="right" vertical="center" wrapText="1"/>
    </xf>
    <xf numFmtId="186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186" fontId="11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186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4" fontId="10" fillId="32" borderId="10" xfId="0" applyNumberFormat="1" applyFont="1" applyFill="1" applyBorder="1" applyAlignment="1">
      <alignment horizontal="right" vertical="center" wrapText="1"/>
    </xf>
    <xf numFmtId="186" fontId="12" fillId="0" borderId="10" xfId="0" applyNumberFormat="1" applyFont="1" applyFill="1" applyBorder="1" applyAlignment="1">
      <alignment horizontal="left" vertical="center" wrapText="1"/>
    </xf>
    <xf numFmtId="186" fontId="12" fillId="0" borderId="10" xfId="0" applyNumberFormat="1" applyFont="1" applyFill="1" applyBorder="1" applyAlignment="1">
      <alignment horizontal="right" vertical="center" wrapText="1"/>
    </xf>
    <xf numFmtId="186" fontId="10" fillId="0" borderId="10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right" wrapText="1"/>
    </xf>
    <xf numFmtId="186" fontId="10" fillId="0" borderId="10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187" fontId="11" fillId="0" borderId="10" xfId="0" applyNumberFormat="1" applyFont="1" applyBorder="1" applyAlignment="1" applyProtection="1">
      <alignment horizontal="left" vertical="center" wrapText="1"/>
      <protection/>
    </xf>
    <xf numFmtId="49" fontId="11" fillId="32" borderId="10" xfId="0" applyNumberFormat="1" applyFont="1" applyFill="1" applyBorder="1" applyAlignment="1" applyProtection="1">
      <alignment horizontal="left" vertical="center" wrapText="1"/>
      <protection/>
    </xf>
    <xf numFmtId="4" fontId="11" fillId="32" borderId="10" xfId="0" applyNumberFormat="1" applyFont="1" applyFill="1" applyBorder="1" applyAlignment="1" applyProtection="1">
      <alignment horizontal="right" vertical="center" wrapText="1"/>
      <protection/>
    </xf>
    <xf numFmtId="186" fontId="11" fillId="32" borderId="10" xfId="0" applyNumberFormat="1" applyFont="1" applyFill="1" applyBorder="1" applyAlignment="1">
      <alignment horizontal="right" vertical="center" wrapText="1"/>
    </xf>
    <xf numFmtId="180" fontId="10" fillId="0" borderId="10" xfId="0" applyNumberFormat="1" applyFont="1" applyBorder="1" applyAlignment="1" applyProtection="1">
      <alignment horizontal="right" vertical="center" wrapText="1"/>
      <protection/>
    </xf>
    <xf numFmtId="180" fontId="11" fillId="0" borderId="10" xfId="0" applyNumberFormat="1" applyFont="1" applyBorder="1" applyAlignment="1" applyProtection="1">
      <alignment horizontal="right" vertical="center" wrapText="1"/>
      <protection/>
    </xf>
    <xf numFmtId="180" fontId="10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180" fontId="12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186" fontId="10" fillId="0" borderId="10" xfId="0" applyNumberFormat="1" applyFont="1" applyFill="1" applyBorder="1" applyAlignment="1">
      <alignment horizontal="center" wrapText="1"/>
    </xf>
    <xf numFmtId="186" fontId="10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6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view="pageBreakPreview" zoomScale="75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C90" sqref="C90"/>
    </sheetView>
  </sheetViews>
  <sheetFormatPr defaultColWidth="9.00390625" defaultRowHeight="12.75"/>
  <cols>
    <col min="1" max="1" width="25.125" style="3" customWidth="1"/>
    <col min="2" max="2" width="34.75390625" style="4" customWidth="1"/>
    <col min="3" max="3" width="17.625" style="11" customWidth="1"/>
    <col min="4" max="5" width="16.00390625" style="11" customWidth="1"/>
    <col min="6" max="6" width="15.25390625" style="1" customWidth="1"/>
    <col min="7" max="7" width="17.25390625" style="7" customWidth="1"/>
    <col min="11" max="11" width="9.125" style="2" customWidth="1"/>
  </cols>
  <sheetData>
    <row r="1" spans="1:6" ht="15.75">
      <c r="A1" s="62" t="s">
        <v>132</v>
      </c>
      <c r="B1" s="62"/>
      <c r="C1" s="62"/>
      <c r="D1" s="62"/>
      <c r="E1" s="62"/>
      <c r="F1" s="62"/>
    </row>
    <row r="2" spans="1:6" ht="15.75">
      <c r="A2" s="62" t="s">
        <v>133</v>
      </c>
      <c r="B2" s="62"/>
      <c r="C2" s="62"/>
      <c r="D2" s="62"/>
      <c r="E2" s="62"/>
      <c r="F2" s="62"/>
    </row>
    <row r="3" spans="1:6" ht="15.75">
      <c r="A3" s="38"/>
      <c r="B3" s="39"/>
      <c r="C3" s="40"/>
      <c r="D3" s="40"/>
      <c r="E3" s="40"/>
      <c r="F3" s="41"/>
    </row>
    <row r="4" spans="1:7" ht="15.75" customHeight="1">
      <c r="A4" s="65"/>
      <c r="B4" s="65"/>
      <c r="C4" s="65"/>
      <c r="D4" s="21"/>
      <c r="E4" s="64" t="s">
        <v>77</v>
      </c>
      <c r="F4" s="64"/>
      <c r="G4" s="8"/>
    </row>
    <row r="5" spans="1:7" ht="16.5" customHeight="1">
      <c r="A5" s="56" t="s">
        <v>6</v>
      </c>
      <c r="B5" s="57" t="s">
        <v>4</v>
      </c>
      <c r="C5" s="58" t="s">
        <v>2</v>
      </c>
      <c r="D5" s="58" t="s">
        <v>134</v>
      </c>
      <c r="E5" s="58" t="s">
        <v>3</v>
      </c>
      <c r="F5" s="56" t="s">
        <v>135</v>
      </c>
      <c r="G5" s="9"/>
    </row>
    <row r="6" spans="1:7" ht="30.75" customHeight="1">
      <c r="A6" s="56"/>
      <c r="B6" s="57"/>
      <c r="C6" s="58"/>
      <c r="D6" s="58"/>
      <c r="E6" s="58"/>
      <c r="F6" s="56"/>
      <c r="G6" s="9"/>
    </row>
    <row r="7" spans="1:11" s="13" customFormat="1" ht="15.75">
      <c r="A7" s="59" t="s">
        <v>79</v>
      </c>
      <c r="B7" s="59"/>
      <c r="C7" s="59"/>
      <c r="D7" s="59"/>
      <c r="E7" s="59"/>
      <c r="F7" s="59"/>
      <c r="G7" s="12"/>
      <c r="K7" s="14"/>
    </row>
    <row r="8" spans="1:11" s="18" customFormat="1" ht="31.5">
      <c r="A8" s="43" t="s">
        <v>136</v>
      </c>
      <c r="B8" s="44" t="s">
        <v>67</v>
      </c>
      <c r="C8" s="29">
        <f>C9+C11+C13+C17+C19+C21+C23+C25+C27+C30</f>
        <v>259329718</v>
      </c>
      <c r="D8" s="29">
        <f>D9+D11+D13+D17+D19+D21+D23+D25+D27+D30</f>
        <v>204144968</v>
      </c>
      <c r="E8" s="29">
        <f>E9+E11+E13+E17+E19+E21+E23+E25+E27+E30+E22</f>
        <v>215375054.82</v>
      </c>
      <c r="F8" s="25">
        <f aca="true" t="shared" si="0" ref="F8:F21">E8/D8*100</f>
        <v>105.50103533289148</v>
      </c>
      <c r="G8" s="15"/>
      <c r="K8" s="19"/>
    </row>
    <row r="9" spans="1:11" s="18" customFormat="1" ht="31.5">
      <c r="A9" s="43" t="s">
        <v>137</v>
      </c>
      <c r="B9" s="44" t="s">
        <v>91</v>
      </c>
      <c r="C9" s="29">
        <f>C10</f>
        <v>181166200</v>
      </c>
      <c r="D9" s="29">
        <f>D10</f>
        <v>134500000</v>
      </c>
      <c r="E9" s="29">
        <f>E10</f>
        <v>144036463.47</v>
      </c>
      <c r="F9" s="25">
        <f t="shared" si="0"/>
        <v>107.0903074126394</v>
      </c>
      <c r="G9" s="15"/>
      <c r="K9" s="19"/>
    </row>
    <row r="10" spans="1:11" s="16" customFormat="1" ht="15.75">
      <c r="A10" s="45" t="s">
        <v>138</v>
      </c>
      <c r="B10" s="46" t="s">
        <v>92</v>
      </c>
      <c r="C10" s="27">
        <v>181166200</v>
      </c>
      <c r="D10" s="27">
        <v>134500000</v>
      </c>
      <c r="E10" s="27">
        <v>144036463.47</v>
      </c>
      <c r="F10" s="28">
        <f t="shared" si="0"/>
        <v>107.0903074126394</v>
      </c>
      <c r="G10" s="20"/>
      <c r="K10" s="17"/>
    </row>
    <row r="11" spans="1:11" s="18" customFormat="1" ht="78.75">
      <c r="A11" s="43" t="s">
        <v>139</v>
      </c>
      <c r="B11" s="44" t="s">
        <v>93</v>
      </c>
      <c r="C11" s="29">
        <f>C12</f>
        <v>9109000</v>
      </c>
      <c r="D11" s="29">
        <f>D12</f>
        <v>6668500</v>
      </c>
      <c r="E11" s="29">
        <f>E12</f>
        <v>7718044.44</v>
      </c>
      <c r="F11" s="25">
        <f t="shared" si="0"/>
        <v>115.73883841943467</v>
      </c>
      <c r="G11" s="15"/>
      <c r="K11" s="19"/>
    </row>
    <row r="12" spans="1:11" s="16" customFormat="1" ht="63">
      <c r="A12" s="45" t="s">
        <v>140</v>
      </c>
      <c r="B12" s="46" t="s">
        <v>66</v>
      </c>
      <c r="C12" s="27">
        <v>9109000</v>
      </c>
      <c r="D12" s="27">
        <v>6668500</v>
      </c>
      <c r="E12" s="27">
        <v>7718044.44</v>
      </c>
      <c r="F12" s="28">
        <f t="shared" si="0"/>
        <v>115.73883841943467</v>
      </c>
      <c r="G12" s="20"/>
      <c r="K12" s="17"/>
    </row>
    <row r="13" spans="1:11" s="18" customFormat="1" ht="31.5">
      <c r="A13" s="43" t="s">
        <v>141</v>
      </c>
      <c r="B13" s="44" t="s">
        <v>94</v>
      </c>
      <c r="C13" s="29">
        <f>C14+C15+C16</f>
        <v>9198000</v>
      </c>
      <c r="D13" s="29">
        <f>D14+D15+D16</f>
        <v>7027500</v>
      </c>
      <c r="E13" s="29">
        <f>E14+E15+E16</f>
        <v>6673628.88</v>
      </c>
      <c r="F13" s="25">
        <f t="shared" si="0"/>
        <v>94.96448068303096</v>
      </c>
      <c r="G13" s="15"/>
      <c r="K13" s="19"/>
    </row>
    <row r="14" spans="1:11" s="16" customFormat="1" ht="47.25">
      <c r="A14" s="45" t="s">
        <v>142</v>
      </c>
      <c r="B14" s="46" t="s">
        <v>63</v>
      </c>
      <c r="C14" s="27">
        <v>4476300</v>
      </c>
      <c r="D14" s="27">
        <v>3390000</v>
      </c>
      <c r="E14" s="27">
        <v>3988326.67</v>
      </c>
      <c r="F14" s="28">
        <f t="shared" si="0"/>
        <v>117.64975427728612</v>
      </c>
      <c r="G14" s="20"/>
      <c r="K14" s="17"/>
    </row>
    <row r="15" spans="1:11" s="16" customFormat="1" ht="47.25">
      <c r="A15" s="45" t="s">
        <v>143</v>
      </c>
      <c r="B15" s="46" t="s">
        <v>1</v>
      </c>
      <c r="C15" s="27">
        <v>10000</v>
      </c>
      <c r="D15" s="27">
        <v>7500</v>
      </c>
      <c r="E15" s="27">
        <v>50845.51</v>
      </c>
      <c r="F15" s="28">
        <f t="shared" si="0"/>
        <v>677.9401333333334</v>
      </c>
      <c r="G15" s="20"/>
      <c r="K15" s="17"/>
    </row>
    <row r="16" spans="1:11" s="16" customFormat="1" ht="47.25">
      <c r="A16" s="45" t="s">
        <v>144</v>
      </c>
      <c r="B16" s="46" t="s">
        <v>64</v>
      </c>
      <c r="C16" s="27">
        <v>4711700</v>
      </c>
      <c r="D16" s="27">
        <v>3630000</v>
      </c>
      <c r="E16" s="27">
        <v>2634456.7</v>
      </c>
      <c r="F16" s="28">
        <f t="shared" si="0"/>
        <v>72.57456473829201</v>
      </c>
      <c r="G16" s="20"/>
      <c r="K16" s="17"/>
    </row>
    <row r="17" spans="1:11" s="18" customFormat="1" ht="15.75">
      <c r="A17" s="43" t="s">
        <v>145</v>
      </c>
      <c r="B17" s="44" t="s">
        <v>95</v>
      </c>
      <c r="C17" s="29">
        <f>C18</f>
        <v>5000</v>
      </c>
      <c r="D17" s="29">
        <f>D18</f>
        <v>3750</v>
      </c>
      <c r="E17" s="29">
        <f>E18</f>
        <v>37219</v>
      </c>
      <c r="F17" s="25">
        <f t="shared" si="0"/>
        <v>992.5066666666667</v>
      </c>
      <c r="G17" s="15"/>
      <c r="K17" s="19"/>
    </row>
    <row r="18" spans="1:11" s="16" customFormat="1" ht="15.75">
      <c r="A18" s="45" t="s">
        <v>146</v>
      </c>
      <c r="B18" s="46" t="s">
        <v>47</v>
      </c>
      <c r="C18" s="27">
        <v>5000</v>
      </c>
      <c r="D18" s="27">
        <v>3750</v>
      </c>
      <c r="E18" s="27">
        <v>37219</v>
      </c>
      <c r="F18" s="28">
        <f t="shared" si="0"/>
        <v>992.5066666666667</v>
      </c>
      <c r="G18" s="20"/>
      <c r="K18" s="17"/>
    </row>
    <row r="19" spans="1:11" s="18" customFormat="1" ht="63">
      <c r="A19" s="43" t="s">
        <v>147</v>
      </c>
      <c r="B19" s="44" t="s">
        <v>96</v>
      </c>
      <c r="C19" s="29">
        <f>C20</f>
        <v>104100</v>
      </c>
      <c r="D19" s="29">
        <f>D20</f>
        <v>78300</v>
      </c>
      <c r="E19" s="29">
        <f>E20</f>
        <v>96034.75</v>
      </c>
      <c r="F19" s="25">
        <f t="shared" si="0"/>
        <v>122.64974457215835</v>
      </c>
      <c r="G19" s="15"/>
      <c r="K19" s="19"/>
    </row>
    <row r="20" spans="1:11" s="16" customFormat="1" ht="31.5">
      <c r="A20" s="45" t="s">
        <v>148</v>
      </c>
      <c r="B20" s="46" t="s">
        <v>97</v>
      </c>
      <c r="C20" s="27">
        <v>104100</v>
      </c>
      <c r="D20" s="27">
        <v>78300</v>
      </c>
      <c r="E20" s="27">
        <v>96034.75</v>
      </c>
      <c r="F20" s="28">
        <f t="shared" si="0"/>
        <v>122.64974457215835</v>
      </c>
      <c r="G20" s="20"/>
      <c r="K20" s="17"/>
    </row>
    <row r="21" spans="1:11" s="18" customFormat="1" ht="31.5">
      <c r="A21" s="43" t="s">
        <v>149</v>
      </c>
      <c r="B21" s="44" t="s">
        <v>98</v>
      </c>
      <c r="C21" s="29">
        <v>1175000</v>
      </c>
      <c r="D21" s="29">
        <v>856000</v>
      </c>
      <c r="E21" s="29">
        <v>908745.66</v>
      </c>
      <c r="F21" s="25">
        <f t="shared" si="0"/>
        <v>106.1618761682243</v>
      </c>
      <c r="G21" s="15"/>
      <c r="K21" s="19"/>
    </row>
    <row r="22" spans="1:11" s="18" customFormat="1" ht="94.5" customHeight="1">
      <c r="A22" s="43" t="s">
        <v>169</v>
      </c>
      <c r="B22" s="44" t="s">
        <v>170</v>
      </c>
      <c r="C22" s="29">
        <v>0</v>
      </c>
      <c r="D22" s="29">
        <v>0</v>
      </c>
      <c r="E22" s="29">
        <v>3.15</v>
      </c>
      <c r="F22" s="34" t="s">
        <v>90</v>
      </c>
      <c r="G22" s="15"/>
      <c r="K22" s="19"/>
    </row>
    <row r="23" spans="1:11" s="18" customFormat="1" ht="110.25">
      <c r="A23" s="43" t="s">
        <v>150</v>
      </c>
      <c r="B23" s="44" t="s">
        <v>99</v>
      </c>
      <c r="C23" s="29">
        <f>C24</f>
        <v>2378800</v>
      </c>
      <c r="D23" s="29">
        <f>D24</f>
        <v>1677000</v>
      </c>
      <c r="E23" s="29">
        <f>E24</f>
        <v>1511447.74</v>
      </c>
      <c r="F23" s="25">
        <f>E23/D23*100</f>
        <v>90.12807036374478</v>
      </c>
      <c r="G23" s="15"/>
      <c r="K23" s="19"/>
    </row>
    <row r="24" spans="1:11" s="16" customFormat="1" ht="189">
      <c r="A24" s="45" t="s">
        <v>151</v>
      </c>
      <c r="B24" s="47" t="s">
        <v>100</v>
      </c>
      <c r="C24" s="27">
        <v>2378800</v>
      </c>
      <c r="D24" s="27">
        <v>1677000</v>
      </c>
      <c r="E24" s="27">
        <v>1511447.74</v>
      </c>
      <c r="F24" s="28">
        <f>E24/D24*100</f>
        <v>90.12807036374478</v>
      </c>
      <c r="G24" s="20"/>
      <c r="K24" s="17"/>
    </row>
    <row r="25" spans="1:11" s="18" customFormat="1" ht="47.25">
      <c r="A25" s="43" t="s">
        <v>152</v>
      </c>
      <c r="B25" s="44" t="s">
        <v>101</v>
      </c>
      <c r="C25" s="29">
        <f>C26</f>
        <v>52731018</v>
      </c>
      <c r="D25" s="29">
        <f>D26</f>
        <v>52731018</v>
      </c>
      <c r="E25" s="29">
        <f>E26</f>
        <v>53807217.85</v>
      </c>
      <c r="F25" s="25">
        <f aca="true" t="shared" si="1" ref="F25:F30">E25/D25*100</f>
        <v>102.0409237121119</v>
      </c>
      <c r="G25" s="15"/>
      <c r="K25" s="19"/>
    </row>
    <row r="26" spans="1:11" s="16" customFormat="1" ht="31.5">
      <c r="A26" s="45" t="s">
        <v>153</v>
      </c>
      <c r="B26" s="46" t="s">
        <v>102</v>
      </c>
      <c r="C26" s="27">
        <v>52731018</v>
      </c>
      <c r="D26" s="27">
        <v>52731018</v>
      </c>
      <c r="E26" s="27">
        <v>53807217.85</v>
      </c>
      <c r="F26" s="28">
        <f t="shared" si="1"/>
        <v>102.0409237121119</v>
      </c>
      <c r="G26" s="20"/>
      <c r="K26" s="17"/>
    </row>
    <row r="27" spans="1:11" s="18" customFormat="1" ht="63">
      <c r="A27" s="43" t="s">
        <v>154</v>
      </c>
      <c r="B27" s="44" t="s">
        <v>103</v>
      </c>
      <c r="C27" s="29">
        <f>C28+C29</f>
        <v>2742600</v>
      </c>
      <c r="D27" s="29">
        <f>D28+D29</f>
        <v>126600</v>
      </c>
      <c r="E27" s="29">
        <f>E28+E29</f>
        <v>143926.45</v>
      </c>
      <c r="F27" s="25">
        <f t="shared" si="1"/>
        <v>113.6859794628752</v>
      </c>
      <c r="G27" s="15"/>
      <c r="K27" s="19"/>
    </row>
    <row r="28" spans="1:11" s="16" customFormat="1" ht="173.25">
      <c r="A28" s="45" t="s">
        <v>155</v>
      </c>
      <c r="B28" s="47" t="s">
        <v>104</v>
      </c>
      <c r="C28" s="27">
        <v>2562000</v>
      </c>
      <c r="D28" s="27">
        <v>0</v>
      </c>
      <c r="E28" s="27">
        <v>0</v>
      </c>
      <c r="F28" s="28" t="s">
        <v>90</v>
      </c>
      <c r="G28" s="20"/>
      <c r="K28" s="17"/>
    </row>
    <row r="29" spans="1:11" s="16" customFormat="1" ht="63">
      <c r="A29" s="45" t="s">
        <v>156</v>
      </c>
      <c r="B29" s="46" t="s">
        <v>105</v>
      </c>
      <c r="C29" s="27">
        <v>180600</v>
      </c>
      <c r="D29" s="27">
        <v>126600</v>
      </c>
      <c r="E29" s="27">
        <v>143926.45</v>
      </c>
      <c r="F29" s="28">
        <f t="shared" si="1"/>
        <v>113.6859794628752</v>
      </c>
      <c r="G29" s="20"/>
      <c r="K29" s="17"/>
    </row>
    <row r="30" spans="1:11" s="18" customFormat="1" ht="31.5">
      <c r="A30" s="43" t="s">
        <v>157</v>
      </c>
      <c r="B30" s="44" t="s">
        <v>106</v>
      </c>
      <c r="C30" s="29">
        <v>720000</v>
      </c>
      <c r="D30" s="29">
        <v>476300</v>
      </c>
      <c r="E30" s="29">
        <v>442323.43</v>
      </c>
      <c r="F30" s="25">
        <f t="shared" si="1"/>
        <v>92.86656099097208</v>
      </c>
      <c r="G30" s="15"/>
      <c r="K30" s="19"/>
    </row>
    <row r="31" spans="1:11" s="18" customFormat="1" ht="31.5">
      <c r="A31" s="43" t="s">
        <v>158</v>
      </c>
      <c r="B31" s="44" t="s">
        <v>111</v>
      </c>
      <c r="C31" s="29">
        <f>C32+C37+C38+C40</f>
        <v>722681637.97</v>
      </c>
      <c r="D31" s="29">
        <f>D32+D37+D38+D40</f>
        <v>546538336.76</v>
      </c>
      <c r="E31" s="29">
        <f>E32+E37+E38+E40</f>
        <v>545452056.78</v>
      </c>
      <c r="F31" s="25">
        <f aca="true" t="shared" si="2" ref="F31:F42">E31/D31*100</f>
        <v>99.80124358952754</v>
      </c>
      <c r="G31" s="15"/>
      <c r="K31" s="19"/>
    </row>
    <row r="32" spans="1:11" s="18" customFormat="1" ht="78.75">
      <c r="A32" s="43" t="s">
        <v>159</v>
      </c>
      <c r="B32" s="44" t="s">
        <v>112</v>
      </c>
      <c r="C32" s="29">
        <f>SUM(C33:C36)</f>
        <v>699321687.62</v>
      </c>
      <c r="D32" s="29">
        <f>SUM(D33:D36)</f>
        <v>523178386.40999997</v>
      </c>
      <c r="E32" s="29">
        <f>SUM(E33:E36)</f>
        <v>516827106.42999995</v>
      </c>
      <c r="F32" s="25">
        <f t="shared" si="2"/>
        <v>98.7860201902487</v>
      </c>
      <c r="G32" s="15"/>
      <c r="K32" s="19"/>
    </row>
    <row r="33" spans="1:11" s="16" customFormat="1" ht="31.5">
      <c r="A33" s="45" t="s">
        <v>160</v>
      </c>
      <c r="B33" s="46" t="s">
        <v>113</v>
      </c>
      <c r="C33" s="27">
        <v>160950600</v>
      </c>
      <c r="D33" s="27">
        <v>120268950</v>
      </c>
      <c r="E33" s="27">
        <v>120268950</v>
      </c>
      <c r="F33" s="28">
        <f t="shared" si="2"/>
        <v>100</v>
      </c>
      <c r="G33" s="20"/>
      <c r="K33" s="17"/>
    </row>
    <row r="34" spans="1:11" s="16" customFormat="1" ht="47.25">
      <c r="A34" s="45" t="s">
        <v>161</v>
      </c>
      <c r="B34" s="46" t="s">
        <v>65</v>
      </c>
      <c r="C34" s="27">
        <v>131326406.72</v>
      </c>
      <c r="D34" s="27">
        <v>107293428.41</v>
      </c>
      <c r="E34" s="27">
        <v>103075482.76</v>
      </c>
      <c r="F34" s="28">
        <f t="shared" si="2"/>
        <v>96.06877540171243</v>
      </c>
      <c r="G34" s="20"/>
      <c r="K34" s="17"/>
    </row>
    <row r="35" spans="1:11" s="16" customFormat="1" ht="47.25">
      <c r="A35" s="45" t="s">
        <v>162</v>
      </c>
      <c r="B35" s="46" t="s">
        <v>114</v>
      </c>
      <c r="C35" s="27">
        <v>355489316</v>
      </c>
      <c r="D35" s="27">
        <v>265629107</v>
      </c>
      <c r="E35" s="27">
        <v>264236272.67</v>
      </c>
      <c r="F35" s="28">
        <f t="shared" si="2"/>
        <v>99.4756469478324</v>
      </c>
      <c r="G35" s="20"/>
      <c r="K35" s="17"/>
    </row>
    <row r="36" spans="1:11" s="16" customFormat="1" ht="31.5">
      <c r="A36" s="45" t="s">
        <v>163</v>
      </c>
      <c r="B36" s="48" t="s">
        <v>5</v>
      </c>
      <c r="C36" s="49">
        <v>51555364.9</v>
      </c>
      <c r="D36" s="49">
        <v>29986901</v>
      </c>
      <c r="E36" s="49">
        <v>29246401</v>
      </c>
      <c r="F36" s="50">
        <f t="shared" si="2"/>
        <v>97.53058843926553</v>
      </c>
      <c r="G36" s="20"/>
      <c r="K36" s="17"/>
    </row>
    <row r="37" spans="1:11" s="18" customFormat="1" ht="31.5">
      <c r="A37" s="43" t="s">
        <v>164</v>
      </c>
      <c r="B37" s="44" t="s">
        <v>115</v>
      </c>
      <c r="C37" s="29">
        <v>26700000</v>
      </c>
      <c r="D37" s="29">
        <v>26700000</v>
      </c>
      <c r="E37" s="29">
        <v>31965000</v>
      </c>
      <c r="F37" s="25">
        <f t="shared" si="2"/>
        <v>119.7191011235955</v>
      </c>
      <c r="G37" s="15"/>
      <c r="K37" s="19"/>
    </row>
    <row r="38" spans="1:11" s="18" customFormat="1" ht="141.75">
      <c r="A38" s="43" t="s">
        <v>165</v>
      </c>
      <c r="B38" s="44" t="s">
        <v>107</v>
      </c>
      <c r="C38" s="29">
        <f>C39</f>
        <v>82459.66</v>
      </c>
      <c r="D38" s="29">
        <f>D39</f>
        <v>82459.66</v>
      </c>
      <c r="E38" s="29">
        <f>E39</f>
        <v>82459.66</v>
      </c>
      <c r="F38" s="25">
        <f t="shared" si="2"/>
        <v>100</v>
      </c>
      <c r="G38" s="15"/>
      <c r="K38" s="19"/>
    </row>
    <row r="39" spans="1:11" s="16" customFormat="1" ht="173.25">
      <c r="A39" s="45" t="s">
        <v>166</v>
      </c>
      <c r="B39" s="47" t="s">
        <v>108</v>
      </c>
      <c r="C39" s="27">
        <v>82459.66</v>
      </c>
      <c r="D39" s="27">
        <v>82459.66</v>
      </c>
      <c r="E39" s="27">
        <v>82459.66</v>
      </c>
      <c r="F39" s="31">
        <f t="shared" si="2"/>
        <v>100</v>
      </c>
      <c r="G39" s="20"/>
      <c r="K39" s="17"/>
    </row>
    <row r="40" spans="1:11" s="18" customFormat="1" ht="94.5">
      <c r="A40" s="43" t="s">
        <v>167</v>
      </c>
      <c r="B40" s="44" t="s">
        <v>109</v>
      </c>
      <c r="C40" s="29">
        <f>C41</f>
        <v>-3422509.31</v>
      </c>
      <c r="D40" s="29">
        <f>D41</f>
        <v>-3422509.31</v>
      </c>
      <c r="E40" s="29">
        <f>E41</f>
        <v>-3422509.31</v>
      </c>
      <c r="F40" s="25">
        <f t="shared" si="2"/>
        <v>100</v>
      </c>
      <c r="G40" s="15"/>
      <c r="K40" s="19"/>
    </row>
    <row r="41" spans="1:11" s="16" customFormat="1" ht="94.5">
      <c r="A41" s="45" t="s">
        <v>168</v>
      </c>
      <c r="B41" s="46" t="s">
        <v>110</v>
      </c>
      <c r="C41" s="27">
        <v>-3422509.31</v>
      </c>
      <c r="D41" s="27">
        <v>-3422509.31</v>
      </c>
      <c r="E41" s="27">
        <v>-3422509.31</v>
      </c>
      <c r="F41" s="28">
        <f>E41/D41*100</f>
        <v>100</v>
      </c>
      <c r="G41" s="20"/>
      <c r="K41" s="17"/>
    </row>
    <row r="42" spans="1:7" ht="15.75">
      <c r="A42" s="30"/>
      <c r="B42" s="23" t="s">
        <v>0</v>
      </c>
      <c r="C42" s="24">
        <f>SUM(C8+C31)</f>
        <v>982011355.97</v>
      </c>
      <c r="D42" s="24">
        <f>SUM(D8+D31)</f>
        <v>750683304.76</v>
      </c>
      <c r="E42" s="32">
        <f>SUM(E8+E31)</f>
        <v>760827111.5999999</v>
      </c>
      <c r="F42" s="25">
        <f t="shared" si="2"/>
        <v>101.35127646714388</v>
      </c>
      <c r="G42" s="6"/>
    </row>
    <row r="43" spans="1:7" ht="15.75">
      <c r="A43" s="60" t="s">
        <v>80</v>
      </c>
      <c r="B43" s="60"/>
      <c r="C43" s="60"/>
      <c r="D43" s="60"/>
      <c r="E43" s="60"/>
      <c r="F43" s="60"/>
      <c r="G43" s="6"/>
    </row>
    <row r="44" spans="1:7" ht="31.5">
      <c r="A44" s="43" t="s">
        <v>7</v>
      </c>
      <c r="B44" s="44" t="s">
        <v>116</v>
      </c>
      <c r="C44" s="29">
        <f>SUM(C45:C51)+C54</f>
        <v>122365125.59</v>
      </c>
      <c r="D44" s="29">
        <f>SUM(D45:D51)+D54</f>
        <v>85127225.44999999</v>
      </c>
      <c r="E44" s="29">
        <f>SUM(E45:E51)+E54</f>
        <v>73172912.80999999</v>
      </c>
      <c r="F44" s="51">
        <f aca="true" t="shared" si="3" ref="F44:F88">E44/D44*100</f>
        <v>85.95712173537073</v>
      </c>
      <c r="G44" s="6"/>
    </row>
    <row r="45" spans="1:11" s="16" customFormat="1" ht="63">
      <c r="A45" s="45" t="s">
        <v>8</v>
      </c>
      <c r="B45" s="46" t="s">
        <v>9</v>
      </c>
      <c r="C45" s="27">
        <v>2842400</v>
      </c>
      <c r="D45" s="27">
        <v>2056628</v>
      </c>
      <c r="E45" s="27">
        <v>1861769.86</v>
      </c>
      <c r="F45" s="52">
        <f t="shared" si="3"/>
        <v>90.52535801321386</v>
      </c>
      <c r="G45" s="15"/>
      <c r="K45" s="17"/>
    </row>
    <row r="46" spans="1:11" s="16" customFormat="1" ht="94.5">
      <c r="A46" s="45" t="s">
        <v>10</v>
      </c>
      <c r="B46" s="46" t="s">
        <v>117</v>
      </c>
      <c r="C46" s="27">
        <v>828700</v>
      </c>
      <c r="D46" s="27">
        <v>670229</v>
      </c>
      <c r="E46" s="27">
        <v>538738.26</v>
      </c>
      <c r="F46" s="52">
        <f t="shared" si="3"/>
        <v>80.38122194056062</v>
      </c>
      <c r="G46" s="15"/>
      <c r="K46" s="17"/>
    </row>
    <row r="47" spans="1:11" s="16" customFormat="1" ht="126">
      <c r="A47" s="45" t="s">
        <v>11</v>
      </c>
      <c r="B47" s="46" t="s">
        <v>118</v>
      </c>
      <c r="C47" s="27">
        <v>57505036.7</v>
      </c>
      <c r="D47" s="27">
        <v>43621280.73</v>
      </c>
      <c r="E47" s="27">
        <v>37328813.15</v>
      </c>
      <c r="F47" s="52">
        <f t="shared" si="3"/>
        <v>85.57477571796183</v>
      </c>
      <c r="G47" s="15"/>
      <c r="K47" s="17"/>
    </row>
    <row r="48" spans="1:11" s="16" customFormat="1" ht="15.75">
      <c r="A48" s="45" t="s">
        <v>75</v>
      </c>
      <c r="B48" s="46" t="s">
        <v>76</v>
      </c>
      <c r="C48" s="27">
        <v>30000</v>
      </c>
      <c r="D48" s="27">
        <v>30000</v>
      </c>
      <c r="E48" s="27">
        <v>17000</v>
      </c>
      <c r="F48" s="52">
        <f t="shared" si="3"/>
        <v>56.666666666666664</v>
      </c>
      <c r="G48" s="15"/>
      <c r="K48" s="17"/>
    </row>
    <row r="49" spans="1:11" s="16" customFormat="1" ht="78.75">
      <c r="A49" s="45" t="s">
        <v>12</v>
      </c>
      <c r="B49" s="46" t="s">
        <v>84</v>
      </c>
      <c r="C49" s="27">
        <v>14684817</v>
      </c>
      <c r="D49" s="27">
        <v>11076682</v>
      </c>
      <c r="E49" s="27">
        <v>9097431.91</v>
      </c>
      <c r="F49" s="52">
        <f t="shared" si="3"/>
        <v>82.13138113019765</v>
      </c>
      <c r="G49" s="15"/>
      <c r="K49" s="17"/>
    </row>
    <row r="50" spans="1:11" s="16" customFormat="1" ht="31.5">
      <c r="A50" s="45" t="s">
        <v>119</v>
      </c>
      <c r="B50" s="46" t="s">
        <v>120</v>
      </c>
      <c r="C50" s="27">
        <v>2400000</v>
      </c>
      <c r="D50" s="27">
        <v>2400000</v>
      </c>
      <c r="E50" s="27">
        <v>2400000</v>
      </c>
      <c r="F50" s="52">
        <f t="shared" si="3"/>
        <v>100</v>
      </c>
      <c r="G50" s="15"/>
      <c r="K50" s="17"/>
    </row>
    <row r="51" spans="1:11" s="16" customFormat="1" ht="15.75">
      <c r="A51" s="63" t="s">
        <v>13</v>
      </c>
      <c r="B51" s="26" t="s">
        <v>14</v>
      </c>
      <c r="C51" s="27">
        <v>420028</v>
      </c>
      <c r="D51" s="27">
        <v>170028</v>
      </c>
      <c r="E51" s="27">
        <v>0</v>
      </c>
      <c r="F51" s="52">
        <f t="shared" si="3"/>
        <v>0</v>
      </c>
      <c r="G51" s="15"/>
      <c r="K51" s="17"/>
    </row>
    <row r="52" spans="1:7" ht="47.25">
      <c r="A52" s="63"/>
      <c r="B52" s="33" t="s">
        <v>73</v>
      </c>
      <c r="C52" s="54">
        <v>147900</v>
      </c>
      <c r="D52" s="54">
        <v>147900</v>
      </c>
      <c r="E52" s="54">
        <v>0</v>
      </c>
      <c r="F52" s="55">
        <f t="shared" si="3"/>
        <v>0</v>
      </c>
      <c r="G52" s="6"/>
    </row>
    <row r="53" spans="1:7" ht="31.5">
      <c r="A53" s="63"/>
      <c r="B53" s="33" t="s">
        <v>74</v>
      </c>
      <c r="C53" s="54">
        <v>272128</v>
      </c>
      <c r="D53" s="54">
        <v>22128</v>
      </c>
      <c r="E53" s="54">
        <v>0</v>
      </c>
      <c r="F53" s="55">
        <f t="shared" si="3"/>
        <v>0</v>
      </c>
      <c r="G53" s="6"/>
    </row>
    <row r="54" spans="1:7" ht="31.5">
      <c r="A54" s="45" t="s">
        <v>48</v>
      </c>
      <c r="B54" s="46" t="s">
        <v>15</v>
      </c>
      <c r="C54" s="27">
        <v>43654143.89</v>
      </c>
      <c r="D54" s="27">
        <v>25102377.72</v>
      </c>
      <c r="E54" s="27">
        <v>21929159.63</v>
      </c>
      <c r="F54" s="52">
        <f t="shared" si="3"/>
        <v>87.35889434301764</v>
      </c>
      <c r="G54" s="6"/>
    </row>
    <row r="55" spans="1:7" ht="15.75">
      <c r="A55" s="43" t="s">
        <v>16</v>
      </c>
      <c r="B55" s="44" t="s">
        <v>121</v>
      </c>
      <c r="C55" s="29">
        <f>SUM(C56:C57)</f>
        <v>1012400</v>
      </c>
      <c r="D55" s="29">
        <f>SUM(D56:D57)</f>
        <v>801074</v>
      </c>
      <c r="E55" s="29">
        <f>SUM(E56:E57)</f>
        <v>561182.5</v>
      </c>
      <c r="F55" s="51">
        <f t="shared" si="3"/>
        <v>70.05376532005782</v>
      </c>
      <c r="G55" s="6"/>
    </row>
    <row r="56" spans="1:7" ht="31.5">
      <c r="A56" s="45" t="s">
        <v>55</v>
      </c>
      <c r="B56" s="46" t="s">
        <v>122</v>
      </c>
      <c r="C56" s="27">
        <v>750400</v>
      </c>
      <c r="D56" s="27">
        <v>548074</v>
      </c>
      <c r="E56" s="27">
        <v>548074</v>
      </c>
      <c r="F56" s="52">
        <f t="shared" si="3"/>
        <v>100</v>
      </c>
      <c r="G56" s="6"/>
    </row>
    <row r="57" spans="1:7" ht="31.5">
      <c r="A57" s="45" t="s">
        <v>17</v>
      </c>
      <c r="B57" s="46" t="s">
        <v>18</v>
      </c>
      <c r="C57" s="27">
        <v>262000</v>
      </c>
      <c r="D57" s="27">
        <v>253000</v>
      </c>
      <c r="E57" s="27">
        <v>13108.5</v>
      </c>
      <c r="F57" s="52">
        <f t="shared" si="3"/>
        <v>5.181225296442688</v>
      </c>
      <c r="G57" s="6"/>
    </row>
    <row r="58" spans="1:7" ht="63">
      <c r="A58" s="43" t="s">
        <v>68</v>
      </c>
      <c r="B58" s="44" t="s">
        <v>123</v>
      </c>
      <c r="C58" s="29">
        <f>C59</f>
        <v>100000</v>
      </c>
      <c r="D58" s="29">
        <f>D59</f>
        <v>100000</v>
      </c>
      <c r="E58" s="29">
        <f>E59</f>
        <v>0</v>
      </c>
      <c r="F58" s="51">
        <f t="shared" si="3"/>
        <v>0</v>
      </c>
      <c r="G58" s="6"/>
    </row>
    <row r="59" spans="1:7" ht="15.75">
      <c r="A59" s="45" t="s">
        <v>69</v>
      </c>
      <c r="B59" s="46" t="s">
        <v>85</v>
      </c>
      <c r="C59" s="27">
        <v>100000</v>
      </c>
      <c r="D59" s="27">
        <v>100000</v>
      </c>
      <c r="E59" s="27">
        <v>0</v>
      </c>
      <c r="F59" s="52">
        <f t="shared" si="3"/>
        <v>0</v>
      </c>
      <c r="G59" s="6"/>
    </row>
    <row r="60" spans="1:7" ht="31.5">
      <c r="A60" s="43" t="s">
        <v>19</v>
      </c>
      <c r="B60" s="44" t="s">
        <v>124</v>
      </c>
      <c r="C60" s="29">
        <f>SUM(C61:C64)</f>
        <v>62204710.49</v>
      </c>
      <c r="D60" s="29">
        <f>SUM(D61:D64)</f>
        <v>53969337.370000005</v>
      </c>
      <c r="E60" s="29">
        <f>SUM(E61:E64)</f>
        <v>51027613.78</v>
      </c>
      <c r="F60" s="51">
        <f t="shared" si="3"/>
        <v>94.54926865261973</v>
      </c>
      <c r="G60" s="6"/>
    </row>
    <row r="61" spans="1:7" ht="31.5">
      <c r="A61" s="45" t="s">
        <v>20</v>
      </c>
      <c r="B61" s="46" t="s">
        <v>21</v>
      </c>
      <c r="C61" s="27">
        <v>3279366.66</v>
      </c>
      <c r="D61" s="27">
        <v>2696670.36</v>
      </c>
      <c r="E61" s="27">
        <v>2440746.56</v>
      </c>
      <c r="F61" s="52">
        <f t="shared" si="3"/>
        <v>90.50963722536707</v>
      </c>
      <c r="G61" s="6"/>
    </row>
    <row r="62" spans="1:7" ht="15.75">
      <c r="A62" s="45" t="s">
        <v>22</v>
      </c>
      <c r="B62" s="46" t="s">
        <v>23</v>
      </c>
      <c r="C62" s="27">
        <v>13403800</v>
      </c>
      <c r="D62" s="27">
        <v>9457008</v>
      </c>
      <c r="E62" s="27">
        <v>9050423.5</v>
      </c>
      <c r="F62" s="52">
        <f t="shared" si="3"/>
        <v>95.7007068197468</v>
      </c>
      <c r="G62" s="6"/>
    </row>
    <row r="63" spans="1:7" ht="31.5">
      <c r="A63" s="45" t="s">
        <v>24</v>
      </c>
      <c r="B63" s="46" t="s">
        <v>86</v>
      </c>
      <c r="C63" s="27">
        <v>41411511.79</v>
      </c>
      <c r="D63" s="27">
        <v>38238370.49</v>
      </c>
      <c r="E63" s="27">
        <v>37974370.49</v>
      </c>
      <c r="F63" s="52">
        <f t="shared" si="3"/>
        <v>99.3095940108927</v>
      </c>
      <c r="G63" s="6"/>
    </row>
    <row r="64" spans="1:7" ht="31.5">
      <c r="A64" s="45" t="s">
        <v>71</v>
      </c>
      <c r="B64" s="46" t="s">
        <v>87</v>
      </c>
      <c r="C64" s="27">
        <v>4110032.04</v>
      </c>
      <c r="D64" s="27">
        <v>3577288.52</v>
      </c>
      <c r="E64" s="27">
        <v>1562073.23</v>
      </c>
      <c r="F64" s="52">
        <f t="shared" si="3"/>
        <v>43.666403234369255</v>
      </c>
      <c r="G64" s="6"/>
    </row>
    <row r="65" spans="1:7" ht="47.25">
      <c r="A65" s="43" t="s">
        <v>25</v>
      </c>
      <c r="B65" s="44" t="s">
        <v>125</v>
      </c>
      <c r="C65" s="29">
        <f>SUM(C66:C68)</f>
        <v>83600422.43</v>
      </c>
      <c r="D65" s="29">
        <f>SUM(D66:D68)</f>
        <v>77083245.71000001</v>
      </c>
      <c r="E65" s="29">
        <f>SUM(E66:E68)</f>
        <v>68947998.89</v>
      </c>
      <c r="F65" s="51">
        <f t="shared" si="3"/>
        <v>89.44615429064034</v>
      </c>
      <c r="G65" s="6"/>
    </row>
    <row r="66" spans="1:7" ht="15.75">
      <c r="A66" s="45" t="s">
        <v>49</v>
      </c>
      <c r="B66" s="46" t="s">
        <v>58</v>
      </c>
      <c r="C66" s="27">
        <v>742680</v>
      </c>
      <c r="D66" s="27">
        <v>742680</v>
      </c>
      <c r="E66" s="27">
        <v>742680</v>
      </c>
      <c r="F66" s="52">
        <f t="shared" si="3"/>
        <v>100</v>
      </c>
      <c r="G66" s="6"/>
    </row>
    <row r="67" spans="1:7" ht="15.75">
      <c r="A67" s="45" t="s">
        <v>26</v>
      </c>
      <c r="B67" s="46" t="s">
        <v>27</v>
      </c>
      <c r="C67" s="27">
        <v>62359810</v>
      </c>
      <c r="D67" s="27">
        <v>60959260.89</v>
      </c>
      <c r="E67" s="27">
        <v>54421030.89</v>
      </c>
      <c r="F67" s="52">
        <f t="shared" si="3"/>
        <v>89.27442704432042</v>
      </c>
      <c r="G67" s="6"/>
    </row>
    <row r="68" spans="1:7" ht="15.75">
      <c r="A68" s="45" t="s">
        <v>50</v>
      </c>
      <c r="B68" s="46" t="s">
        <v>59</v>
      </c>
      <c r="C68" s="27">
        <v>20497932.43</v>
      </c>
      <c r="D68" s="27">
        <v>15381304.82</v>
      </c>
      <c r="E68" s="27">
        <v>13784288</v>
      </c>
      <c r="F68" s="52">
        <f t="shared" si="3"/>
        <v>89.61715642015344</v>
      </c>
      <c r="G68" s="6"/>
    </row>
    <row r="69" spans="1:7" ht="15.75">
      <c r="A69" s="43" t="s">
        <v>28</v>
      </c>
      <c r="B69" s="44" t="s">
        <v>126</v>
      </c>
      <c r="C69" s="29">
        <f>SUM(C70:C74)</f>
        <v>560977184.7</v>
      </c>
      <c r="D69" s="29">
        <f>SUM(D70:D74)</f>
        <v>414902103.32</v>
      </c>
      <c r="E69" s="29">
        <f>SUM(E70:E74)</f>
        <v>406356775.20000005</v>
      </c>
      <c r="F69" s="51">
        <f t="shared" si="3"/>
        <v>97.94039893950377</v>
      </c>
      <c r="G69" s="6"/>
    </row>
    <row r="70" spans="1:7" ht="15.75">
      <c r="A70" s="45" t="s">
        <v>29</v>
      </c>
      <c r="B70" s="46" t="s">
        <v>30</v>
      </c>
      <c r="C70" s="27">
        <v>102242547.5</v>
      </c>
      <c r="D70" s="27">
        <v>76948747.5</v>
      </c>
      <c r="E70" s="27">
        <v>76901881.8</v>
      </c>
      <c r="F70" s="52">
        <f t="shared" si="3"/>
        <v>99.93909491509267</v>
      </c>
      <c r="G70" s="6"/>
    </row>
    <row r="71" spans="1:7" ht="15.75">
      <c r="A71" s="45" t="s">
        <v>31</v>
      </c>
      <c r="B71" s="46" t="s">
        <v>32</v>
      </c>
      <c r="C71" s="27">
        <v>371079325.8</v>
      </c>
      <c r="D71" s="27">
        <v>271915100.42</v>
      </c>
      <c r="E71" s="27">
        <v>269422311.55</v>
      </c>
      <c r="F71" s="52">
        <f t="shared" si="3"/>
        <v>99.0832473569325</v>
      </c>
      <c r="G71" s="6"/>
    </row>
    <row r="72" spans="1:7" ht="31.5">
      <c r="A72" s="45" t="s">
        <v>72</v>
      </c>
      <c r="B72" s="46" t="s">
        <v>83</v>
      </c>
      <c r="C72" s="27">
        <v>51670818</v>
      </c>
      <c r="D72" s="27">
        <v>38353071</v>
      </c>
      <c r="E72" s="27">
        <v>38102313</v>
      </c>
      <c r="F72" s="52">
        <f t="shared" si="3"/>
        <v>99.34618534197692</v>
      </c>
      <c r="G72" s="6"/>
    </row>
    <row r="73" spans="1:7" ht="15.75">
      <c r="A73" s="45" t="s">
        <v>33</v>
      </c>
      <c r="B73" s="46" t="s">
        <v>82</v>
      </c>
      <c r="C73" s="27">
        <v>2787400</v>
      </c>
      <c r="D73" s="27">
        <v>2690430</v>
      </c>
      <c r="E73" s="27">
        <v>2549624.31</v>
      </c>
      <c r="F73" s="52">
        <f t="shared" si="3"/>
        <v>94.76642432622296</v>
      </c>
      <c r="G73" s="6"/>
    </row>
    <row r="74" spans="1:7" ht="31.5">
      <c r="A74" s="45" t="s">
        <v>34</v>
      </c>
      <c r="B74" s="46" t="s">
        <v>35</v>
      </c>
      <c r="C74" s="27">
        <v>33197093.4</v>
      </c>
      <c r="D74" s="27">
        <v>24994754.4</v>
      </c>
      <c r="E74" s="27">
        <v>19380644.54</v>
      </c>
      <c r="F74" s="52">
        <f t="shared" si="3"/>
        <v>77.53884767117376</v>
      </c>
      <c r="G74" s="6"/>
    </row>
    <row r="75" spans="1:7" ht="31.5">
      <c r="A75" s="43" t="s">
        <v>36</v>
      </c>
      <c r="B75" s="44" t="s">
        <v>127</v>
      </c>
      <c r="C75" s="29">
        <f>SUM(C76:C77)</f>
        <v>95858825.39</v>
      </c>
      <c r="D75" s="29">
        <f>SUM(D76:D77)</f>
        <v>68724289.39</v>
      </c>
      <c r="E75" s="29">
        <f>SUM(E76:E77)</f>
        <v>67865988.07000001</v>
      </c>
      <c r="F75" s="51">
        <f t="shared" si="3"/>
        <v>98.75109466010007</v>
      </c>
      <c r="G75" s="6"/>
    </row>
    <row r="76" spans="1:7" ht="15.75">
      <c r="A76" s="45" t="s">
        <v>37</v>
      </c>
      <c r="B76" s="46" t="s">
        <v>38</v>
      </c>
      <c r="C76" s="27">
        <v>91847925.39</v>
      </c>
      <c r="D76" s="27">
        <v>65265025.39</v>
      </c>
      <c r="E76" s="27">
        <v>64768309.1</v>
      </c>
      <c r="F76" s="52">
        <f t="shared" si="3"/>
        <v>99.23892423693731</v>
      </c>
      <c r="G76" s="6"/>
    </row>
    <row r="77" spans="1:7" ht="31.5">
      <c r="A77" s="45" t="s">
        <v>51</v>
      </c>
      <c r="B77" s="46" t="s">
        <v>88</v>
      </c>
      <c r="C77" s="27">
        <v>4010900</v>
      </c>
      <c r="D77" s="27">
        <v>3459264</v>
      </c>
      <c r="E77" s="27">
        <v>3097678.97</v>
      </c>
      <c r="F77" s="52">
        <f t="shared" si="3"/>
        <v>89.54734215139406</v>
      </c>
      <c r="G77" s="6"/>
    </row>
    <row r="78" spans="1:7" ht="15.75">
      <c r="A78" s="43" t="s">
        <v>39</v>
      </c>
      <c r="B78" s="44" t="s">
        <v>128</v>
      </c>
      <c r="C78" s="29">
        <f>SUM(C79:C80)</f>
        <v>29333799.2</v>
      </c>
      <c r="D78" s="29">
        <f>SUM(D79:D80)</f>
        <v>20883302</v>
      </c>
      <c r="E78" s="29">
        <f>SUM(E79:E80)</f>
        <v>14960247.53</v>
      </c>
      <c r="F78" s="51">
        <f t="shared" si="3"/>
        <v>71.6373662077003</v>
      </c>
      <c r="G78" s="6"/>
    </row>
    <row r="79" spans="1:7" ht="18.75" customHeight="1">
      <c r="A79" s="45" t="s">
        <v>40</v>
      </c>
      <c r="B79" s="46" t="s">
        <v>41</v>
      </c>
      <c r="C79" s="27">
        <v>1567872</v>
      </c>
      <c r="D79" s="27">
        <v>1567872</v>
      </c>
      <c r="E79" s="27">
        <v>1477872</v>
      </c>
      <c r="F79" s="52">
        <f t="shared" si="3"/>
        <v>94.25973548861131</v>
      </c>
      <c r="G79" s="6"/>
    </row>
    <row r="80" spans="1:7" ht="15.75">
      <c r="A80" s="45" t="s">
        <v>42</v>
      </c>
      <c r="B80" s="46" t="s">
        <v>43</v>
      </c>
      <c r="C80" s="27">
        <v>27765927.2</v>
      </c>
      <c r="D80" s="27">
        <v>19315430</v>
      </c>
      <c r="E80" s="27">
        <v>13482375.53</v>
      </c>
      <c r="F80" s="52">
        <f t="shared" si="3"/>
        <v>69.80106334676474</v>
      </c>
      <c r="G80" s="6"/>
    </row>
    <row r="81" spans="1:7" ht="31.5">
      <c r="A81" s="43" t="s">
        <v>44</v>
      </c>
      <c r="B81" s="44" t="s">
        <v>129</v>
      </c>
      <c r="C81" s="29">
        <f>SUM(C82:C84)</f>
        <v>6197609.2</v>
      </c>
      <c r="D81" s="29">
        <f>SUM(D82:D84)</f>
        <v>4849108.2</v>
      </c>
      <c r="E81" s="29">
        <f>SUM(E82:E84)</f>
        <v>4545287.1</v>
      </c>
      <c r="F81" s="51">
        <f t="shared" si="3"/>
        <v>93.73449534493786</v>
      </c>
      <c r="G81" s="6"/>
    </row>
    <row r="82" spans="1:7" ht="15.75">
      <c r="A82" s="45" t="s">
        <v>45</v>
      </c>
      <c r="B82" s="46" t="s">
        <v>89</v>
      </c>
      <c r="C82" s="27">
        <v>3426900</v>
      </c>
      <c r="D82" s="27">
        <v>2394900</v>
      </c>
      <c r="E82" s="27">
        <v>2394900</v>
      </c>
      <c r="F82" s="52">
        <f t="shared" si="3"/>
        <v>100</v>
      </c>
      <c r="G82" s="6"/>
    </row>
    <row r="83" spans="1:7" ht="15.75">
      <c r="A83" s="45" t="s">
        <v>60</v>
      </c>
      <c r="B83" s="46" t="s">
        <v>61</v>
      </c>
      <c r="C83" s="27">
        <v>1465209.2</v>
      </c>
      <c r="D83" s="27">
        <v>1465209.2</v>
      </c>
      <c r="E83" s="27">
        <v>1263838.1</v>
      </c>
      <c r="F83" s="52">
        <f t="shared" si="3"/>
        <v>86.25649497696303</v>
      </c>
      <c r="G83" s="6"/>
    </row>
    <row r="84" spans="1:7" ht="15.75">
      <c r="A84" s="45" t="s">
        <v>70</v>
      </c>
      <c r="B84" s="46" t="s">
        <v>130</v>
      </c>
      <c r="C84" s="27">
        <v>1305500</v>
      </c>
      <c r="D84" s="27">
        <v>988999</v>
      </c>
      <c r="E84" s="27">
        <v>886549</v>
      </c>
      <c r="F84" s="52">
        <f t="shared" si="3"/>
        <v>89.64104109306481</v>
      </c>
      <c r="G84" s="6"/>
    </row>
    <row r="85" spans="1:7" ht="78.75">
      <c r="A85" s="43" t="s">
        <v>52</v>
      </c>
      <c r="B85" s="44" t="s">
        <v>131</v>
      </c>
      <c r="C85" s="29">
        <f>SUM(C86:C87)</f>
        <v>50084411.41</v>
      </c>
      <c r="D85" s="29">
        <f>SUM(D86:D87)</f>
        <v>40415967.41</v>
      </c>
      <c r="E85" s="29">
        <f>SUM(E86:E87)</f>
        <v>40415967.41</v>
      </c>
      <c r="F85" s="51">
        <f t="shared" si="3"/>
        <v>100</v>
      </c>
      <c r="G85" s="6"/>
    </row>
    <row r="86" spans="1:7" ht="78.75">
      <c r="A86" s="45" t="s">
        <v>53</v>
      </c>
      <c r="B86" s="46" t="s">
        <v>56</v>
      </c>
      <c r="C86" s="27">
        <v>25902700</v>
      </c>
      <c r="D86" s="27">
        <v>19989400</v>
      </c>
      <c r="E86" s="27">
        <v>19989400</v>
      </c>
      <c r="F86" s="52">
        <f t="shared" si="3"/>
        <v>100</v>
      </c>
      <c r="G86" s="6"/>
    </row>
    <row r="87" spans="1:7" ht="31.5">
      <c r="A87" s="45" t="s">
        <v>54</v>
      </c>
      <c r="B87" s="46" t="s">
        <v>57</v>
      </c>
      <c r="C87" s="27">
        <v>24181711.41</v>
      </c>
      <c r="D87" s="27">
        <v>20426567.41</v>
      </c>
      <c r="E87" s="27">
        <v>20426567.41</v>
      </c>
      <c r="F87" s="52">
        <f t="shared" si="3"/>
        <v>100</v>
      </c>
      <c r="G87" s="6"/>
    </row>
    <row r="88" spans="1:7" ht="15.75">
      <c r="A88" s="22" t="s">
        <v>46</v>
      </c>
      <c r="B88" s="23" t="s">
        <v>62</v>
      </c>
      <c r="C88" s="24">
        <f>C44+C55+C58+C60+C65+C69+C75+C78+C81+C85</f>
        <v>1011734488.4100001</v>
      </c>
      <c r="D88" s="24">
        <f>D44+D55+D58+D60+D65+D69+D75+D78+D81+D85</f>
        <v>766855652.85</v>
      </c>
      <c r="E88" s="24">
        <f>E44+E55+E58+E60+E65+E69+E75+E78+E81+E85</f>
        <v>727853973.2900001</v>
      </c>
      <c r="F88" s="53">
        <f t="shared" si="3"/>
        <v>94.91407810387116</v>
      </c>
      <c r="G88" s="6"/>
    </row>
    <row r="89" spans="1:7" ht="15.75">
      <c r="A89" s="61" t="s">
        <v>81</v>
      </c>
      <c r="B89" s="61"/>
      <c r="C89" s="61"/>
      <c r="D89" s="61"/>
      <c r="E89" s="61"/>
      <c r="F89" s="61"/>
      <c r="G89" s="6"/>
    </row>
    <row r="90" spans="1:7" ht="15.75">
      <c r="A90" s="42"/>
      <c r="B90" s="35" t="s">
        <v>78</v>
      </c>
      <c r="C90" s="36">
        <f>C42-C88</f>
        <v>-29723132.440000057</v>
      </c>
      <c r="D90" s="36">
        <f>D42-D88</f>
        <v>-16172348.090000033</v>
      </c>
      <c r="E90" s="36">
        <f>E42-E88</f>
        <v>32973138.309999824</v>
      </c>
      <c r="F90" s="37"/>
      <c r="G90" s="6"/>
    </row>
    <row r="91" spans="3:6" ht="15">
      <c r="C91" s="10"/>
      <c r="D91" s="10"/>
      <c r="E91" s="10"/>
      <c r="F91" s="5"/>
    </row>
    <row r="92" spans="3:6" ht="15">
      <c r="C92" s="10"/>
      <c r="D92" s="10"/>
      <c r="E92" s="10"/>
      <c r="F92" s="5"/>
    </row>
    <row r="93" spans="3:6" ht="15">
      <c r="C93" s="10"/>
      <c r="D93" s="10"/>
      <c r="E93" s="10"/>
      <c r="F93" s="5"/>
    </row>
    <row r="94" spans="3:6" ht="15">
      <c r="C94" s="10"/>
      <c r="D94" s="10"/>
      <c r="E94" s="10"/>
      <c r="F94" s="5"/>
    </row>
    <row r="95" spans="3:6" ht="15">
      <c r="C95" s="10"/>
      <c r="D95" s="10"/>
      <c r="E95" s="10"/>
      <c r="F95" s="5"/>
    </row>
    <row r="96" spans="3:6" ht="15">
      <c r="C96" s="10"/>
      <c r="D96" s="10"/>
      <c r="E96" s="10"/>
      <c r="F96" s="5"/>
    </row>
    <row r="97" spans="3:6" ht="15">
      <c r="C97" s="10"/>
      <c r="D97" s="10"/>
      <c r="E97" s="10"/>
      <c r="F97" s="5"/>
    </row>
    <row r="98" spans="3:6" ht="15">
      <c r="C98" s="10"/>
      <c r="D98" s="10"/>
      <c r="E98" s="10"/>
      <c r="F98" s="5"/>
    </row>
    <row r="99" spans="3:6" ht="15">
      <c r="C99" s="10"/>
      <c r="D99" s="10"/>
      <c r="E99" s="10"/>
      <c r="F99" s="5"/>
    </row>
    <row r="100" spans="3:6" ht="15">
      <c r="C100" s="10"/>
      <c r="D100" s="10"/>
      <c r="E100" s="10"/>
      <c r="F100" s="5"/>
    </row>
    <row r="101" spans="3:6" ht="15">
      <c r="C101" s="10"/>
      <c r="D101" s="10"/>
      <c r="E101" s="10"/>
      <c r="F101" s="5"/>
    </row>
    <row r="102" spans="3:6" ht="15">
      <c r="C102" s="10"/>
      <c r="D102" s="10"/>
      <c r="E102" s="10"/>
      <c r="F102" s="5"/>
    </row>
    <row r="103" spans="3:6" ht="15">
      <c r="C103" s="10"/>
      <c r="D103" s="10"/>
      <c r="E103" s="10"/>
      <c r="F103" s="5"/>
    </row>
    <row r="104" spans="3:6" ht="15">
      <c r="C104" s="10"/>
      <c r="D104" s="10"/>
      <c r="E104" s="10"/>
      <c r="F104" s="5"/>
    </row>
    <row r="105" spans="3:6" ht="15">
      <c r="C105" s="10"/>
      <c r="D105" s="10"/>
      <c r="E105" s="10"/>
      <c r="F105" s="5"/>
    </row>
    <row r="106" spans="3:6" ht="15">
      <c r="C106" s="10"/>
      <c r="D106" s="10"/>
      <c r="E106" s="10"/>
      <c r="F106" s="5"/>
    </row>
    <row r="107" spans="3:6" ht="15">
      <c r="C107" s="10"/>
      <c r="D107" s="10"/>
      <c r="E107" s="10"/>
      <c r="F107" s="5"/>
    </row>
    <row r="108" spans="3:6" ht="15">
      <c r="C108" s="10"/>
      <c r="D108" s="10"/>
      <c r="E108" s="10"/>
      <c r="F108" s="5"/>
    </row>
    <row r="109" spans="3:6" ht="15">
      <c r="C109" s="10"/>
      <c r="D109" s="10"/>
      <c r="E109" s="10"/>
      <c r="F109" s="5"/>
    </row>
    <row r="110" spans="3:6" ht="15">
      <c r="C110" s="10"/>
      <c r="D110" s="10"/>
      <c r="E110" s="10"/>
      <c r="F110" s="5"/>
    </row>
    <row r="111" spans="3:6" ht="15">
      <c r="C111" s="10"/>
      <c r="D111" s="10"/>
      <c r="E111" s="10"/>
      <c r="F111" s="5"/>
    </row>
    <row r="112" spans="3:6" ht="15">
      <c r="C112" s="10"/>
      <c r="D112" s="10"/>
      <c r="E112" s="10"/>
      <c r="F112" s="5"/>
    </row>
    <row r="113" spans="3:6" ht="15">
      <c r="C113" s="10"/>
      <c r="D113" s="10"/>
      <c r="E113" s="10"/>
      <c r="F113" s="5"/>
    </row>
    <row r="114" spans="3:6" ht="15">
      <c r="C114" s="10"/>
      <c r="D114" s="10"/>
      <c r="E114" s="10"/>
      <c r="F114" s="5"/>
    </row>
    <row r="115" spans="3:6" ht="15">
      <c r="C115" s="10"/>
      <c r="D115" s="10"/>
      <c r="E115" s="10"/>
      <c r="F115" s="5"/>
    </row>
    <row r="116" spans="3:6" ht="15">
      <c r="C116" s="10"/>
      <c r="D116" s="10"/>
      <c r="E116" s="10"/>
      <c r="F116" s="5"/>
    </row>
    <row r="117" spans="3:6" ht="15">
      <c r="C117" s="10"/>
      <c r="D117" s="10"/>
      <c r="E117" s="10"/>
      <c r="F117" s="5"/>
    </row>
    <row r="118" spans="3:6" ht="15">
      <c r="C118" s="10"/>
      <c r="D118" s="10"/>
      <c r="E118" s="10"/>
      <c r="F118" s="5"/>
    </row>
    <row r="119" spans="3:6" ht="15">
      <c r="C119" s="10"/>
      <c r="D119" s="10"/>
      <c r="E119" s="10"/>
      <c r="F119" s="5"/>
    </row>
    <row r="120" spans="3:6" ht="15">
      <c r="C120" s="10"/>
      <c r="D120" s="10"/>
      <c r="E120" s="10"/>
      <c r="F120" s="5"/>
    </row>
    <row r="121" spans="3:6" ht="15">
      <c r="C121" s="10"/>
      <c r="D121" s="10"/>
      <c r="E121" s="10"/>
      <c r="F121" s="5"/>
    </row>
    <row r="122" spans="3:6" ht="15">
      <c r="C122" s="10"/>
      <c r="D122" s="10"/>
      <c r="E122" s="10"/>
      <c r="F122" s="5"/>
    </row>
    <row r="123" spans="3:6" ht="15">
      <c r="C123" s="10"/>
      <c r="D123" s="10"/>
      <c r="E123" s="10"/>
      <c r="F123" s="5"/>
    </row>
    <row r="124" spans="3:6" ht="15">
      <c r="C124" s="10"/>
      <c r="D124" s="10"/>
      <c r="E124" s="10"/>
      <c r="F124" s="5"/>
    </row>
    <row r="125" spans="3:6" ht="15">
      <c r="C125" s="10"/>
      <c r="D125" s="10"/>
      <c r="E125" s="10"/>
      <c r="F125" s="5"/>
    </row>
    <row r="126" spans="3:6" ht="15">
      <c r="C126" s="10"/>
      <c r="D126" s="10"/>
      <c r="E126" s="10"/>
      <c r="F126" s="5"/>
    </row>
    <row r="127" spans="3:6" ht="15">
      <c r="C127" s="10"/>
      <c r="D127" s="10"/>
      <c r="E127" s="10"/>
      <c r="F127" s="5"/>
    </row>
    <row r="128" spans="3:6" ht="15">
      <c r="C128" s="10"/>
      <c r="D128" s="10"/>
      <c r="E128" s="10"/>
      <c r="F128" s="5"/>
    </row>
    <row r="129" spans="3:6" ht="15">
      <c r="C129" s="10"/>
      <c r="D129" s="10"/>
      <c r="E129" s="10"/>
      <c r="F129" s="5"/>
    </row>
    <row r="130" spans="3:6" ht="15">
      <c r="C130" s="10"/>
      <c r="D130" s="10"/>
      <c r="E130" s="10"/>
      <c r="F130" s="5"/>
    </row>
    <row r="131" spans="3:6" ht="15">
      <c r="C131" s="10"/>
      <c r="D131" s="10"/>
      <c r="E131" s="10"/>
      <c r="F131" s="5"/>
    </row>
    <row r="132" spans="3:6" ht="15">
      <c r="C132" s="10"/>
      <c r="D132" s="10"/>
      <c r="E132" s="10"/>
      <c r="F132" s="5"/>
    </row>
    <row r="133" spans="3:6" ht="15">
      <c r="C133" s="10"/>
      <c r="D133" s="10"/>
      <c r="E133" s="10"/>
      <c r="F133" s="5"/>
    </row>
    <row r="134" spans="3:6" ht="15">
      <c r="C134" s="10"/>
      <c r="D134" s="10"/>
      <c r="E134" s="10"/>
      <c r="F134" s="5"/>
    </row>
    <row r="135" spans="3:6" ht="15">
      <c r="C135" s="10"/>
      <c r="D135" s="10"/>
      <c r="E135" s="10"/>
      <c r="F135" s="5"/>
    </row>
    <row r="136" spans="3:6" ht="15">
      <c r="C136" s="10"/>
      <c r="D136" s="10"/>
      <c r="E136" s="10"/>
      <c r="F136" s="5"/>
    </row>
    <row r="137" spans="3:6" ht="15">
      <c r="C137" s="10"/>
      <c r="D137" s="10"/>
      <c r="E137" s="10"/>
      <c r="F137" s="5"/>
    </row>
    <row r="138" spans="3:6" ht="15">
      <c r="C138" s="10"/>
      <c r="D138" s="10"/>
      <c r="E138" s="10"/>
      <c r="F138" s="5"/>
    </row>
    <row r="139" spans="3:6" ht="15">
      <c r="C139" s="10"/>
      <c r="D139" s="10"/>
      <c r="E139" s="10"/>
      <c r="F139" s="5"/>
    </row>
    <row r="140" spans="3:6" ht="15">
      <c r="C140" s="10"/>
      <c r="D140" s="10"/>
      <c r="E140" s="10"/>
      <c r="F140" s="5"/>
    </row>
    <row r="141" spans="3:6" ht="15">
      <c r="C141" s="10"/>
      <c r="D141" s="10"/>
      <c r="E141" s="10"/>
      <c r="F141" s="5"/>
    </row>
  </sheetData>
  <sheetProtection/>
  <mergeCells count="14">
    <mergeCell ref="A89:F89"/>
    <mergeCell ref="A1:F1"/>
    <mergeCell ref="A2:F2"/>
    <mergeCell ref="A51:A53"/>
    <mergeCell ref="E4:F4"/>
    <mergeCell ref="A4:C4"/>
    <mergeCell ref="A5:A6"/>
    <mergeCell ref="B5:B6"/>
    <mergeCell ref="C5:C6"/>
    <mergeCell ref="F5:F6"/>
    <mergeCell ref="A7:F7"/>
    <mergeCell ref="A43:F43"/>
    <mergeCell ref="D5:D6"/>
    <mergeCell ref="E5:E6"/>
  </mergeCells>
  <printOptions/>
  <pageMargins left="0.7874015748031497" right="0.3937007874015748" top="0.7874015748031497" bottom="0.7874015748031497" header="0" footer="0"/>
  <pageSetup fitToHeight="0" fitToWidth="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</dc:creator>
  <cp:keywords/>
  <dc:description/>
  <cp:lastModifiedBy>Сысолина</cp:lastModifiedBy>
  <cp:lastPrinted>2022-10-18T08:13:45Z</cp:lastPrinted>
  <dcterms:created xsi:type="dcterms:W3CDTF">2004-09-11T05:05:19Z</dcterms:created>
  <dcterms:modified xsi:type="dcterms:W3CDTF">2022-10-18T08:13:48Z</dcterms:modified>
  <cp:category/>
  <cp:version/>
  <cp:contentType/>
  <cp:contentStatus/>
</cp:coreProperties>
</file>